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1268" windowHeight="9438" tabRatio="634" activeTab="1"/>
  </bookViews>
  <sheets>
    <sheet name="Отчет о совместимости" sheetId="1" r:id="rId1"/>
    <sheet name="1,7(10%)" sheetId="2" r:id="rId2"/>
  </sheets>
  <definedNames/>
  <calcPr fullCalcOnLoad="1"/>
</workbook>
</file>

<file path=xl/sharedStrings.xml><?xml version="1.0" encoding="utf-8"?>
<sst xmlns="http://schemas.openxmlformats.org/spreadsheetml/2006/main" count="292" uniqueCount="237">
  <si>
    <t xml:space="preserve"> Основні фінансові показники підприємства</t>
  </si>
  <si>
    <t xml:space="preserve">                                                                          I. Формування прибутку підприємства</t>
  </si>
  <si>
    <t> Показники</t>
  </si>
  <si>
    <t>Код рядка </t>
  </si>
  <si>
    <t>У тому числі за кварталами </t>
  </si>
  <si>
    <t>I </t>
  </si>
  <si>
    <t>II </t>
  </si>
  <si>
    <t>1 </t>
  </si>
  <si>
    <t>2 </t>
  </si>
  <si>
    <t>4 </t>
  </si>
  <si>
    <t>5 </t>
  </si>
  <si>
    <t>6 </t>
  </si>
  <si>
    <t>7 </t>
  </si>
  <si>
    <t>8 </t>
  </si>
  <si>
    <t>9 </t>
  </si>
  <si>
    <t>Доходи </t>
  </si>
  <si>
    <t>  </t>
  </si>
  <si>
    <t>Дохід (виручка) від реалізації продукції (товарів, робіт, послуг) </t>
  </si>
  <si>
    <t>001 </t>
  </si>
  <si>
    <t>Податок на додану вартість </t>
  </si>
  <si>
    <t>002 </t>
  </si>
  <si>
    <t>003 </t>
  </si>
  <si>
    <t>004 </t>
  </si>
  <si>
    <t>005 </t>
  </si>
  <si>
    <t>006 </t>
  </si>
  <si>
    <t>007 </t>
  </si>
  <si>
    <t>008 </t>
  </si>
  <si>
    <t>009 </t>
  </si>
  <si>
    <t>Надзвичайні доходи (відшкодування збитків від надзвичайних ситуацій, стихійного лиха, пожеж, техногенних аварій тощо) </t>
  </si>
  <si>
    <t>010 </t>
  </si>
  <si>
    <t>Усього доходів </t>
  </si>
  <si>
    <t>011 </t>
  </si>
  <si>
    <t>Витрати </t>
  </si>
  <si>
    <t>012 </t>
  </si>
  <si>
    <t>Адміністративні витрати, усього, у тому числі: </t>
  </si>
  <si>
    <t>013 </t>
  </si>
  <si>
    <t>013/1 </t>
  </si>
  <si>
    <t xml:space="preserve"> - витрати, пов'язані з використанням службових автомобілів </t>
  </si>
  <si>
    <t>013/2 </t>
  </si>
  <si>
    <t xml:space="preserve"> - витрати на зв'язок </t>
  </si>
  <si>
    <t>013/3 </t>
  </si>
  <si>
    <t>витрати на службові відрядження </t>
  </si>
  <si>
    <t>013/4 </t>
  </si>
  <si>
    <t>013/5 </t>
  </si>
  <si>
    <t>014 </t>
  </si>
  <si>
    <t>015 </t>
  </si>
  <si>
    <t>Фінансові витрати (розшифрувати) </t>
  </si>
  <si>
    <t>016 </t>
  </si>
  <si>
    <t>Втрати від участі в капіталі (розшифрувати) </t>
  </si>
  <si>
    <t>017 </t>
  </si>
  <si>
    <t>018 </t>
  </si>
  <si>
    <t>Податок на прибуток від звичайної діяльності </t>
  </si>
  <si>
    <t>019 </t>
  </si>
  <si>
    <t>Надзвичайні витрати (невідшкодовані збитки) </t>
  </si>
  <si>
    <t>020 </t>
  </si>
  <si>
    <t>Усього витрати </t>
  </si>
  <si>
    <t>021 </t>
  </si>
  <si>
    <t>Фінансові результати діяльності: </t>
  </si>
  <si>
    <t>Валовий прибуток (збиток) </t>
  </si>
  <si>
    <t>022 </t>
  </si>
  <si>
    <t>Фінансовий результат від операційної діяльності </t>
  </si>
  <si>
    <t>023 </t>
  </si>
  <si>
    <t>Фінансовий результат від звичайної діяльності до оподаткування </t>
  </si>
  <si>
    <t>024 </t>
  </si>
  <si>
    <t>Чистий прибуток (збиток), у тому числі: </t>
  </si>
  <si>
    <t>025 </t>
  </si>
  <si>
    <t>прибуток  </t>
  </si>
  <si>
    <t>025/1 </t>
  </si>
  <si>
    <t>збиток </t>
  </si>
  <si>
    <t>025/2 </t>
  </si>
  <si>
    <t>II. Розподіл чистого прибутку </t>
  </si>
  <si>
    <t>Відрахування частини чистого прибутку до державного бюджету:  </t>
  </si>
  <si>
    <t>026 </t>
  </si>
  <si>
    <t>Відрахування до фонду на виплату дивідендів: 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</si>
  <si>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 </t>
  </si>
  <si>
    <t>029 </t>
  </si>
  <si>
    <t>у тому числі на державну частку </t>
  </si>
  <si>
    <t>029/1 </t>
  </si>
  <si>
    <t>030 </t>
  </si>
  <si>
    <t>Залишок нерозподіленого прибутку (непокритого збитку) на початок звітного періоду </t>
  </si>
  <si>
    <t>027 </t>
  </si>
  <si>
    <t>Розвиток виробництва </t>
  </si>
  <si>
    <t>028 </t>
  </si>
  <si>
    <t>Резервний фонд </t>
  </si>
  <si>
    <t>Інші цілі (розшифрувати) </t>
  </si>
  <si>
    <t>031 </t>
  </si>
  <si>
    <t>Залишок нерозподіленого прибутку (непокритого збитку) на кінець звітного періоду </t>
  </si>
  <si>
    <t>032 </t>
  </si>
  <si>
    <t>III. Обов'язкові платежі підприємства до бюджету та державних цільових фондів </t>
  </si>
  <si>
    <t>Сплата поточних податків та обов'язкових платежів до державного бюджету, у тому числі: </t>
  </si>
  <si>
    <t>033 </t>
  </si>
  <si>
    <t>податок на прибуток </t>
  </si>
  <si>
    <t>033/1 </t>
  </si>
  <si>
    <t>ПДВ, що підлягає сплаті до бюджету за підсумками звітного періоду </t>
  </si>
  <si>
    <t>033/2 </t>
  </si>
  <si>
    <t>ПДВ, що підлягає відшкодуванню з бюджету за підсумками звітного періоду </t>
  </si>
  <si>
    <t>033/3 </t>
  </si>
  <si>
    <t>рентні платежі </t>
  </si>
  <si>
    <t>033/4 </t>
  </si>
  <si>
    <t>033/5 </t>
  </si>
  <si>
    <t>033/6 </t>
  </si>
  <si>
    <t>відрахування частини чистого прибутку комунальними  підприємствами </t>
  </si>
  <si>
    <t>033/6/1 </t>
  </si>
  <si>
    <t>Погашення податкової заборгованості, у тому числі: </t>
  </si>
  <si>
    <t>034 </t>
  </si>
  <si>
    <t>погашення реструктуризованих та відстрочених сум, що підлягають сплаті у поточному році до бюджету </t>
  </si>
  <si>
    <t>034/1 </t>
  </si>
  <si>
    <t>до державних цільових фондів </t>
  </si>
  <si>
    <t>034/2 </t>
  </si>
  <si>
    <t>неустойки (штрафи, пені) </t>
  </si>
  <si>
    <t>034/3 </t>
  </si>
  <si>
    <t>035 </t>
  </si>
  <si>
    <t>Інші обов'язкові платежі, у тому числі: </t>
  </si>
  <si>
    <t>036 </t>
  </si>
  <si>
    <t>036/1 </t>
  </si>
  <si>
    <t>036/2 </t>
  </si>
  <si>
    <t> </t>
  </si>
  <si>
    <t xml:space="preserve"> від списання кредиторської заборгованості, строк позивної давності минув</t>
  </si>
  <si>
    <t>Директор</t>
  </si>
  <si>
    <r>
      <t xml:space="preserve">Інші непрямі податки </t>
    </r>
    <r>
      <rPr>
        <i/>
        <sz val="14"/>
        <rFont val="Times New Roman"/>
        <family val="1"/>
      </rPr>
      <t>(розшифрувати) 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</si>
  <si>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 </t>
    </r>
  </si>
  <si>
    <r>
      <t>Чистий дохід (виручка) від реалізації продукції (товарів, робіт, послуг)</t>
    </r>
    <r>
      <rPr>
        <b/>
        <i/>
        <sz val="14"/>
        <rFont val="Times New Roman"/>
        <family val="1"/>
      </rPr>
      <t xml:space="preserve"> (розшифрувати) </t>
    </r>
  </si>
  <si>
    <t>Собівартість реалізованої продукції (товарів, робіт та послуг) (розшифрувати) </t>
  </si>
  <si>
    <t>амортизація</t>
  </si>
  <si>
    <t>Отчет о совместимости для фин план для ЗОР.xls</t>
  </si>
  <si>
    <t>Дата отчета: 12.07.2017 13:49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</si>
  <si>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</si>
  <si>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</si>
  <si>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</si>
  <si>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</si>
  <si>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</si>
  <si>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</si>
  <si>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 xml:space="preserve">Комунальне підприємство " Запорізький обласний центр охорони праці " Запорізької обласної ради
</t>
  </si>
  <si>
    <t xml:space="preserve">III 
</t>
  </si>
  <si>
    <t xml:space="preserve">IV 
</t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</si>
  <si>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 </t>
    </r>
  </si>
  <si>
    <t>ІV. Джерела формування та надходження коштів</t>
  </si>
  <si>
    <t>Показники</t>
  </si>
  <si>
    <t>Код
рядка</t>
  </si>
  <si>
    <t>Факт
 минулого року</t>
  </si>
  <si>
    <t>Фінансовий
 план поточного року</t>
  </si>
  <si>
    <t>У тому числі за кварталами</t>
  </si>
  <si>
    <t>I</t>
  </si>
  <si>
    <t>II</t>
  </si>
  <si>
    <t>III</t>
  </si>
  <si>
    <t>IV</t>
  </si>
  <si>
    <t>037</t>
  </si>
  <si>
    <t>038</t>
  </si>
  <si>
    <t>039</t>
  </si>
  <si>
    <t>040</t>
  </si>
  <si>
    <t>041</t>
  </si>
  <si>
    <t>042</t>
  </si>
  <si>
    <t>043</t>
  </si>
  <si>
    <t>Чистий прибуток</t>
  </si>
  <si>
    <t>Нерозподілений прибуток минулих періодів</t>
  </si>
  <si>
    <t>Амортизаційні відрахування</t>
  </si>
  <si>
    <t>Довгострокові кредити банків</t>
  </si>
  <si>
    <t>Короткострокові кредити банків</t>
  </si>
  <si>
    <t>Цільові фінансування і цільові надходження( Державний,
 обласний бюджети)</t>
  </si>
  <si>
    <t>Інші джерела(розшифрувати)</t>
  </si>
  <si>
    <t>V. Капітальні інвестиції</t>
  </si>
  <si>
    <t>044</t>
  </si>
  <si>
    <t>045</t>
  </si>
  <si>
    <t>046</t>
  </si>
  <si>
    <t>047</t>
  </si>
  <si>
    <t>Капітальне будівництво</t>
  </si>
  <si>
    <t>Придбання (виготовлення) інших необоротних активів</t>
  </si>
  <si>
    <t>Придбання (виготовлення) основних засобів</t>
  </si>
  <si>
    <t>Модернізація модіфікація(добудова,
дообладнання,реконструкція) основних засобів</t>
  </si>
  <si>
    <t>Плановий
 рік
(усього)</t>
  </si>
  <si>
    <t>Плановий
 рік
( усього)</t>
  </si>
  <si>
    <t>VI. Дані про персонал та витрати на оплату праці</t>
  </si>
  <si>
    <t>048</t>
  </si>
  <si>
    <t>049</t>
  </si>
  <si>
    <t>050</t>
  </si>
  <si>
    <t>048/1</t>
  </si>
  <si>
    <t>048/2</t>
  </si>
  <si>
    <t>048/3</t>
  </si>
  <si>
    <t>050/1</t>
  </si>
  <si>
    <t>050/2</t>
  </si>
  <si>
    <t>050/3</t>
  </si>
  <si>
    <t>_______________</t>
  </si>
  <si>
    <t>( підпис)</t>
  </si>
  <si>
    <t>(Ініціали,прізвище)</t>
  </si>
  <si>
    <t>Р.А.Геворкян</t>
  </si>
  <si>
    <r>
      <rPr>
        <b/>
        <sz val="13"/>
        <rFont val="Times New Roman"/>
        <family val="1"/>
      </rPr>
      <t>Середня кількість працівників</t>
    </r>
    <r>
      <rPr>
        <sz val="13"/>
        <rFont val="Times New Roman"/>
        <family val="1"/>
      </rPr>
      <t xml:space="preserve">
( штатних працівників, зовнішніх сумісників та працівників, що працюють за цивільно -правовими договорами), </t>
    </r>
    <r>
      <rPr>
        <b/>
        <sz val="13"/>
        <rFont val="Times New Roman"/>
        <family val="1"/>
      </rPr>
      <t>у тому числі:</t>
    </r>
  </si>
  <si>
    <t>директор</t>
  </si>
  <si>
    <t>адміністративно -управлінський персонал</t>
  </si>
  <si>
    <t>працівники</t>
  </si>
  <si>
    <t>Витрати на оплату праці( розшифрувати)</t>
  </si>
  <si>
    <t>Середньомісячні витрати на оплату
 праці одного працівника усього, в тому числі:</t>
  </si>
  <si>
    <t>надбавки,доплати</t>
  </si>
  <si>
    <t xml:space="preserve">індексація </t>
  </si>
  <si>
    <t>матеріальна допомога до відпустки</t>
  </si>
  <si>
    <t>Витрати на збут (реклама) </t>
  </si>
  <si>
    <t>від оренди нерухомого майна</t>
  </si>
  <si>
    <t xml:space="preserve"> - витрати на оплату праці </t>
  </si>
  <si>
    <t>нарахування на заробітну плату</t>
  </si>
  <si>
    <t xml:space="preserve"> Відрахування частини чистого прибутку до обласного бюджету комунальними підприємствами </t>
  </si>
  <si>
    <t>026</t>
  </si>
  <si>
    <t>ресурсні платежі ( податок на землю)</t>
  </si>
  <si>
    <t xml:space="preserve">місцеві податки та збори  </t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</si>
  <si>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</t>
    </r>
  </si>
  <si>
    <t>штатні працівники, у тому числі:</t>
  </si>
  <si>
    <t>зовнішні сумісники, за цівільно-правовими 
договорами</t>
  </si>
  <si>
    <t>виногорода за договорами ЦПХ</t>
  </si>
  <si>
    <t xml:space="preserve">в т.ч. по окладам </t>
  </si>
  <si>
    <r>
      <t xml:space="preserve">Інші фінансові доходи </t>
    </r>
    <r>
      <rPr>
        <i/>
        <sz val="14"/>
        <rFont val="Times New Roman"/>
        <family val="1"/>
      </rPr>
      <t>(відсотки по депозитному вкладу) </t>
    </r>
  </si>
  <si>
    <r>
      <t xml:space="preserve">Інші доходи </t>
    </r>
    <r>
      <rPr>
        <i/>
        <sz val="14"/>
        <rFont val="Times New Roman"/>
        <family val="1"/>
      </rPr>
      <t>(розшифрувати), в т.ч.:</t>
    </r>
  </si>
  <si>
    <t xml:space="preserve"> на  суму амортизації по основних засобах, придбаних за капітальні трансферти</t>
  </si>
  <si>
    <r>
      <t xml:space="preserve">інші податки, у тому числі </t>
    </r>
    <r>
      <rPr>
        <i/>
        <sz val="14"/>
        <rFont val="Times New Roman"/>
        <family val="1"/>
      </rPr>
      <t xml:space="preserve">(війсковий збір,НДФЛ) </t>
    </r>
  </si>
  <si>
    <t>Інші фонди (Фонд заоохочення) </t>
  </si>
  <si>
    <t xml:space="preserve">Рішення обласної ради
</t>
  </si>
  <si>
    <t>ЗАТВЕРДЖЕНО</t>
  </si>
  <si>
    <t>Інші операційні доходи (розшифрувати), у тому числі :</t>
  </si>
  <si>
    <t>від продажу оборотних активів
 ( металобрухт, який утворився при списанні основних засобів)</t>
  </si>
  <si>
    <t>Продовження додатка</t>
  </si>
  <si>
    <t>інші адміністративні витрати (розшифрувати), в т.ч.:</t>
  </si>
  <si>
    <t>матеріальні витрати( канцтовари, МШП, бланки)</t>
  </si>
  <si>
    <t>комунальні послуги ( тепло, електроенергія, вода)</t>
  </si>
  <si>
    <t>повірка лабораторного обладнання</t>
  </si>
  <si>
    <t>Інші операційні витрати (розшифрувати), в т.ч.</t>
  </si>
  <si>
    <r>
      <t>Єдиний внесок на загальнообов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язкове державне соціальне страхувння</t>
    </r>
  </si>
  <si>
    <t>витрати на періодичні видання, земельний податок,послуги з ремонту офісного обладнання, юридичні, консультаційні, банківські, нарахування ПДВ по пільгових операціях, безоплатно надані послуги, представницькі витрати тощо</t>
  </si>
  <si>
    <t>Інші витрати (погашення заборгованості, переданої при ліквідації КП УКК с/г, та штрафних санкцій)</t>
  </si>
  <si>
    <r>
      <t xml:space="preserve">Факт минулого року </t>
    </r>
    <r>
      <rPr>
        <b/>
        <sz val="13"/>
        <rFont val="Times New Roman"/>
        <family val="1"/>
      </rPr>
      <t>   2019</t>
    </r>
  </si>
  <si>
    <t xml:space="preserve">Фінансовий план   поточного року
 (2020) </t>
  </si>
  <si>
    <t xml:space="preserve">Плановий рік
  2021
( усього)
</t>
  </si>
  <si>
    <t>сума ПДВ з капітального ремонта, сплаченого за рахунок бюджетних коштів</t>
  </si>
  <si>
    <t>Бюджетне фінансування( поточні трансферти)</t>
  </si>
  <si>
    <t>полипшення основних засобів(поточний ремонт)</t>
  </si>
  <si>
    <t>лікарняні 5 днів</t>
  </si>
  <si>
    <t xml:space="preserve">Фінансовий план підприємства на 2021 рік 
</t>
  </si>
  <si>
    <t>Крім того, резерв на виплату  премії</t>
  </si>
  <si>
    <t xml:space="preserve">премія </t>
  </si>
  <si>
    <t>Резерв сумнівних боргів</t>
  </si>
  <si>
    <t>Резерви  на оплату відпусток та премії за підсумками 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</si>
</sst>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0"/>
    <numFmt numFmtId="173" formatCode="0.0"/>
    <numFmt numFmtId="174" formatCode="#.00"/>
    <numFmt numFmtId="175" formatCode="#,##0.00&quot;р.&quot;"/>
    <numFmt numFmtId="176" formatCode="#,##0.0"/>
    <numFmt numFmtId="177" formatCode="0.0000"/>
    <numFmt numFmtId="178" formatCode="0.000"/>
    <numFmt numFmtId="179" formatCode="#"/>
  </numFmts>
  <fonts count="5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4"/>
      <name val="Calibri"/>
      <family val="2"/>
    </font>
    <font>
      <b/>
      <sz val="16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b/>
      <sz val="20"/>
      <name val="Times New Roman"/>
      <family val="1"/>
    </font>
    <font>
      <i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0" borderId="12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173" fontId="1" fillId="0" borderId="20" xfId="0" applyNumberFormat="1" applyFont="1" applyBorder="1" applyAlignment="1">
      <alignment horizontal="center" vertical="center" wrapText="1"/>
    </xf>
    <xf numFmtId="173" fontId="1" fillId="0" borderId="2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173" fontId="1" fillId="0" borderId="19" xfId="0" applyNumberFormat="1" applyFont="1" applyBorder="1" applyAlignment="1">
      <alignment horizontal="center" vertical="top" wrapText="1"/>
    </xf>
    <xf numFmtId="173" fontId="1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/>
    </xf>
    <xf numFmtId="173" fontId="1" fillId="0" borderId="19" xfId="0" applyNumberFormat="1" applyFont="1" applyBorder="1" applyAlignment="1">
      <alignment/>
    </xf>
    <xf numFmtId="173" fontId="1" fillId="0" borderId="19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3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172" fontId="1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172" fontId="3" fillId="33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179" fontId="1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173" fontId="3" fillId="33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vertical="center" wrapText="1"/>
    </xf>
    <xf numFmtId="173" fontId="1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173" fontId="1" fillId="34" borderId="19" xfId="0" applyNumberFormat="1" applyFont="1" applyFill="1" applyBorder="1" applyAlignment="1">
      <alignment horizontal="center" vertical="center" wrapText="1"/>
    </xf>
    <xf numFmtId="173" fontId="3" fillId="34" borderId="19" xfId="0" applyNumberFormat="1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 vertical="top"/>
    </xf>
    <xf numFmtId="173" fontId="5" fillId="0" borderId="19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6" t="s">
        <v>124</v>
      </c>
      <c r="C1" s="16"/>
      <c r="D1" s="20"/>
      <c r="E1" s="20"/>
      <c r="F1" s="20"/>
    </row>
    <row r="2" spans="2:6" ht="12.75">
      <c r="B2" s="16" t="s">
        <v>125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126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127</v>
      </c>
      <c r="C6" s="16"/>
      <c r="D6" s="20"/>
      <c r="E6" s="20" t="s">
        <v>128</v>
      </c>
      <c r="F6" s="20" t="s">
        <v>129</v>
      </c>
    </row>
    <row r="7" spans="2:6" ht="12.75" thickBot="1">
      <c r="B7" s="17"/>
      <c r="C7" s="17"/>
      <c r="D7" s="21"/>
      <c r="E7" s="21"/>
      <c r="F7" s="21"/>
    </row>
    <row r="8" spans="2:6" ht="38.25" thickBot="1">
      <c r="B8" s="18" t="s">
        <v>130</v>
      </c>
      <c r="C8" s="19"/>
      <c r="D8" s="22"/>
      <c r="E8" s="22">
        <v>2</v>
      </c>
      <c r="F8" s="23" t="s">
        <v>131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Layout" zoomScaleSheetLayoutView="85" workbookViewId="0" topLeftCell="A19">
      <selection activeCell="A27" sqref="A27"/>
    </sheetView>
  </sheetViews>
  <sheetFormatPr defaultColWidth="11.57421875" defaultRowHeight="12.75"/>
  <cols>
    <col min="1" max="1" width="46.00390625" style="0" customWidth="1"/>
    <col min="2" max="2" width="11.7109375" style="0" customWidth="1"/>
    <col min="3" max="3" width="11.57421875" style="0" customWidth="1"/>
    <col min="4" max="5" width="13.140625" style="0" customWidth="1"/>
  </cols>
  <sheetData>
    <row r="1" spans="1:9" ht="28.5" customHeight="1">
      <c r="A1" s="1"/>
      <c r="B1" s="1"/>
      <c r="C1" s="1"/>
      <c r="D1" s="1"/>
      <c r="E1" s="105"/>
      <c r="F1" s="105"/>
      <c r="G1" s="105"/>
      <c r="H1" s="105"/>
      <c r="I1" s="105"/>
    </row>
    <row r="2" spans="1:9" ht="55.5" customHeight="1">
      <c r="A2" s="1"/>
      <c r="B2" s="1"/>
      <c r="C2" s="1"/>
      <c r="E2" s="106" t="s">
        <v>213</v>
      </c>
      <c r="F2" s="106"/>
      <c r="G2" s="106"/>
      <c r="H2" s="106"/>
      <c r="I2" s="106"/>
    </row>
    <row r="3" spans="5:9" ht="74.25" customHeight="1">
      <c r="E3" s="107" t="s">
        <v>212</v>
      </c>
      <c r="F3" s="107"/>
      <c r="G3" s="107"/>
      <c r="H3" s="107"/>
      <c r="I3" s="107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9" ht="54.75" customHeight="1">
      <c r="A5" s="108" t="s">
        <v>232</v>
      </c>
      <c r="B5" s="108"/>
      <c r="C5" s="108"/>
      <c r="D5" s="108"/>
      <c r="E5" s="108"/>
      <c r="F5" s="108"/>
      <c r="G5" s="108"/>
      <c r="H5" s="108"/>
      <c r="I5" s="108"/>
    </row>
    <row r="6" spans="1:9" ht="54.75" customHeight="1">
      <c r="A6" s="109" t="s">
        <v>132</v>
      </c>
      <c r="B6" s="109"/>
      <c r="C6" s="109"/>
      <c r="D6" s="109"/>
      <c r="E6" s="109"/>
      <c r="F6" s="109"/>
      <c r="G6" s="109"/>
      <c r="H6" s="109"/>
      <c r="I6" s="109"/>
    </row>
    <row r="7" spans="1:9" ht="30" customHeight="1">
      <c r="A7" s="100" t="s">
        <v>0</v>
      </c>
      <c r="B7" s="100"/>
      <c r="C7" s="100"/>
      <c r="D7" s="100"/>
      <c r="E7" s="100"/>
      <c r="F7" s="100"/>
      <c r="G7" s="100"/>
      <c r="H7" s="100"/>
      <c r="I7" s="100"/>
    </row>
    <row r="8" spans="1:9" ht="17.25">
      <c r="A8" s="3"/>
      <c r="B8" s="4"/>
      <c r="C8" s="4"/>
      <c r="D8" s="4"/>
      <c r="E8" s="4"/>
      <c r="F8" s="4"/>
      <c r="G8" s="24"/>
      <c r="H8" s="24"/>
      <c r="I8" s="4"/>
    </row>
    <row r="9" spans="1:9" ht="17.25">
      <c r="A9" s="5"/>
      <c r="B9" s="4"/>
      <c r="C9" s="4"/>
      <c r="D9" s="4"/>
      <c r="E9" s="4"/>
      <c r="F9" s="4"/>
      <c r="G9" s="4"/>
      <c r="H9" s="4"/>
      <c r="I9" s="4"/>
    </row>
    <row r="10" spans="1:9" ht="17.25" customHeight="1">
      <c r="A10" s="101" t="s">
        <v>1</v>
      </c>
      <c r="B10" s="101"/>
      <c r="C10" s="101"/>
      <c r="D10" s="101"/>
      <c r="E10" s="101"/>
      <c r="F10" s="101"/>
      <c r="G10" s="101"/>
      <c r="H10" s="101"/>
      <c r="I10" s="101"/>
    </row>
    <row r="11" spans="1:9" ht="16.5" customHeight="1">
      <c r="A11" s="102" t="s">
        <v>2</v>
      </c>
      <c r="B11" s="103" t="s">
        <v>3</v>
      </c>
      <c r="C11" s="103" t="s">
        <v>225</v>
      </c>
      <c r="D11" s="104" t="s">
        <v>226</v>
      </c>
      <c r="E11" s="102" t="s">
        <v>227</v>
      </c>
      <c r="F11" s="102" t="s">
        <v>4</v>
      </c>
      <c r="G11" s="102"/>
      <c r="H11" s="102"/>
      <c r="I11" s="102"/>
    </row>
    <row r="12" spans="1:9" ht="66" customHeight="1">
      <c r="A12" s="102"/>
      <c r="B12" s="103"/>
      <c r="C12" s="103"/>
      <c r="D12" s="103"/>
      <c r="E12" s="103"/>
      <c r="F12" s="58" t="s">
        <v>5</v>
      </c>
      <c r="G12" s="58" t="s">
        <v>6</v>
      </c>
      <c r="H12" s="58" t="s">
        <v>133</v>
      </c>
      <c r="I12" s="58" t="s">
        <v>134</v>
      </c>
    </row>
    <row r="13" spans="1:9" s="6" customFormat="1" ht="14.25">
      <c r="A13" s="59" t="s">
        <v>7</v>
      </c>
      <c r="B13" s="59" t="s">
        <v>8</v>
      </c>
      <c r="C13" s="59">
        <v>3</v>
      </c>
      <c r="D13" s="59" t="s">
        <v>9</v>
      </c>
      <c r="E13" s="59" t="s">
        <v>10</v>
      </c>
      <c r="F13" s="59" t="s">
        <v>11</v>
      </c>
      <c r="G13" s="59" t="s">
        <v>12</v>
      </c>
      <c r="H13" s="59" t="s">
        <v>13</v>
      </c>
      <c r="I13" s="59" t="s">
        <v>14</v>
      </c>
    </row>
    <row r="14" spans="1:9" ht="26.25" customHeight="1">
      <c r="A14" s="57" t="s">
        <v>15</v>
      </c>
      <c r="B14" s="60" t="s">
        <v>16</v>
      </c>
      <c r="C14" s="60" t="s">
        <v>16</v>
      </c>
      <c r="D14" s="61"/>
      <c r="E14" s="60" t="s">
        <v>16</v>
      </c>
      <c r="F14" s="60" t="s">
        <v>16</v>
      </c>
      <c r="G14" s="60" t="s">
        <v>16</v>
      </c>
      <c r="H14" s="60" t="s">
        <v>16</v>
      </c>
      <c r="I14" s="60" t="s">
        <v>16</v>
      </c>
    </row>
    <row r="15" spans="1:9" ht="39.75" customHeight="1">
      <c r="A15" s="44" t="s">
        <v>17</v>
      </c>
      <c r="B15" s="43" t="s">
        <v>18</v>
      </c>
      <c r="C15" s="55">
        <v>4170.7</v>
      </c>
      <c r="D15" s="55">
        <v>3740</v>
      </c>
      <c r="E15" s="55">
        <f>F15+G15+H15+I15</f>
        <v>4175</v>
      </c>
      <c r="F15" s="55">
        <v>925</v>
      </c>
      <c r="G15" s="55">
        <v>935</v>
      </c>
      <c r="H15" s="55">
        <v>1080</v>
      </c>
      <c r="I15" s="55">
        <v>1235</v>
      </c>
    </row>
    <row r="16" spans="1:9" ht="18.75" customHeight="1">
      <c r="A16" s="60" t="s">
        <v>19</v>
      </c>
      <c r="B16" s="43" t="s">
        <v>20</v>
      </c>
      <c r="C16" s="55">
        <v>235.3</v>
      </c>
      <c r="D16" s="55">
        <v>219.6</v>
      </c>
      <c r="E16" s="55">
        <f>F16+G16+H16+I16</f>
        <v>217</v>
      </c>
      <c r="F16" s="55">
        <v>35</v>
      </c>
      <c r="G16" s="55">
        <v>35</v>
      </c>
      <c r="H16" s="55">
        <v>70</v>
      </c>
      <c r="I16" s="55">
        <v>77</v>
      </c>
    </row>
    <row r="17" spans="1:9" ht="18.75" customHeight="1">
      <c r="A17" s="60" t="s">
        <v>119</v>
      </c>
      <c r="B17" s="43" t="s">
        <v>21</v>
      </c>
      <c r="C17" s="62"/>
      <c r="D17" s="55"/>
      <c r="E17" s="55"/>
      <c r="F17" s="62"/>
      <c r="G17" s="62"/>
      <c r="H17" s="62"/>
      <c r="I17" s="62"/>
    </row>
    <row r="18" spans="1:9" ht="39" customHeight="1">
      <c r="A18" s="60" t="s">
        <v>120</v>
      </c>
      <c r="B18" s="43" t="s">
        <v>22</v>
      </c>
      <c r="C18" s="62"/>
      <c r="D18" s="55"/>
      <c r="E18" s="55"/>
      <c r="F18" s="62"/>
      <c r="G18" s="62"/>
      <c r="H18" s="62"/>
      <c r="I18" s="62"/>
    </row>
    <row r="19" spans="1:9" ht="59.25" customHeight="1">
      <c r="A19" s="57" t="s">
        <v>121</v>
      </c>
      <c r="B19" s="63" t="s">
        <v>23</v>
      </c>
      <c r="C19" s="55">
        <f>C15-C16-C17-C18</f>
        <v>3935.3999999999996</v>
      </c>
      <c r="D19" s="55">
        <f>D15-D16-D17-D18</f>
        <v>3520.4</v>
      </c>
      <c r="E19" s="55">
        <f>F19+G19+H19+I19</f>
        <v>3958</v>
      </c>
      <c r="F19" s="55">
        <f>F15-F17-F16-F18</f>
        <v>890</v>
      </c>
      <c r="G19" s="55">
        <f>G15-G17-G16-G18</f>
        <v>900</v>
      </c>
      <c r="H19" s="55">
        <f>H15-H17-H16-H18</f>
        <v>1010</v>
      </c>
      <c r="I19" s="55">
        <f>I15-I17-I16-I18</f>
        <v>1158</v>
      </c>
    </row>
    <row r="20" spans="1:9" ht="33.75" customHeight="1">
      <c r="A20" s="44" t="s">
        <v>214</v>
      </c>
      <c r="B20" s="43" t="s">
        <v>24</v>
      </c>
      <c r="C20" s="52">
        <f>C24+C21+C22+C23</f>
        <v>155.20000000000002</v>
      </c>
      <c r="D20" s="52">
        <f aca="true" t="shared" si="0" ref="D20:I20">D24+D21+D22</f>
        <v>168</v>
      </c>
      <c r="E20" s="52">
        <f t="shared" si="0"/>
        <v>168</v>
      </c>
      <c r="F20" s="52">
        <f t="shared" si="0"/>
        <v>37</v>
      </c>
      <c r="G20" s="52">
        <f t="shared" si="0"/>
        <v>42</v>
      </c>
      <c r="H20" s="52">
        <f t="shared" si="0"/>
        <v>42</v>
      </c>
      <c r="I20" s="52">
        <f t="shared" si="0"/>
        <v>47</v>
      </c>
    </row>
    <row r="21" spans="1:9" ht="25.5" customHeight="1">
      <c r="A21" s="44" t="s">
        <v>195</v>
      </c>
      <c r="B21" s="43"/>
      <c r="C21" s="52">
        <v>127.7</v>
      </c>
      <c r="D21" s="55">
        <v>160</v>
      </c>
      <c r="E21" s="55">
        <f>F21+G21+H21+I21</f>
        <v>160</v>
      </c>
      <c r="F21" s="52">
        <v>35</v>
      </c>
      <c r="G21" s="52">
        <v>40</v>
      </c>
      <c r="H21" s="64">
        <v>40</v>
      </c>
      <c r="I21" s="55">
        <v>45</v>
      </c>
    </row>
    <row r="22" spans="1:9" ht="53.25" customHeight="1">
      <c r="A22" s="44" t="s">
        <v>215</v>
      </c>
      <c r="B22" s="43"/>
      <c r="C22" s="52">
        <v>2</v>
      </c>
      <c r="D22" s="55"/>
      <c r="E22" s="55"/>
      <c r="F22" s="52"/>
      <c r="G22" s="52"/>
      <c r="H22" s="64"/>
      <c r="I22" s="55"/>
    </row>
    <row r="23" spans="1:9" ht="54" customHeight="1">
      <c r="A23" s="44" t="s">
        <v>228</v>
      </c>
      <c r="B23" s="43"/>
      <c r="C23" s="52">
        <v>8.3</v>
      </c>
      <c r="D23" s="55"/>
      <c r="E23" s="55"/>
      <c r="F23" s="52"/>
      <c r="G23" s="52"/>
      <c r="H23" s="64"/>
      <c r="I23" s="55"/>
    </row>
    <row r="24" spans="1:9" ht="52.5" customHeight="1">
      <c r="A24" s="60" t="s">
        <v>117</v>
      </c>
      <c r="B24" s="43"/>
      <c r="C24" s="52">
        <v>17.2</v>
      </c>
      <c r="D24" s="52">
        <v>8</v>
      </c>
      <c r="E24" s="55">
        <f aca="true" t="shared" si="1" ref="E24:E30">F24+G24+H24+I24</f>
        <v>8</v>
      </c>
      <c r="F24" s="52">
        <v>2</v>
      </c>
      <c r="G24" s="52">
        <v>2</v>
      </c>
      <c r="H24" s="52">
        <v>2</v>
      </c>
      <c r="I24" s="51">
        <v>2</v>
      </c>
    </row>
    <row r="25" spans="1:9" ht="36.75" customHeight="1">
      <c r="A25" s="44" t="s">
        <v>135</v>
      </c>
      <c r="B25" s="43" t="s">
        <v>25</v>
      </c>
      <c r="C25" s="51">
        <v>0</v>
      </c>
      <c r="D25" s="52">
        <v>0</v>
      </c>
      <c r="E25" s="52">
        <f t="shared" si="1"/>
        <v>0</v>
      </c>
      <c r="F25" s="51">
        <v>0</v>
      </c>
      <c r="G25" s="51">
        <v>0</v>
      </c>
      <c r="H25" s="52">
        <v>0</v>
      </c>
      <c r="I25" s="51">
        <v>0</v>
      </c>
    </row>
    <row r="26" spans="1:9" ht="36.75" customHeight="1">
      <c r="A26" s="44" t="s">
        <v>229</v>
      </c>
      <c r="B26" s="43"/>
      <c r="C26" s="51">
        <v>75.2</v>
      </c>
      <c r="D26" s="52"/>
      <c r="E26" s="52"/>
      <c r="F26" s="51"/>
      <c r="G26" s="51"/>
      <c r="H26" s="52"/>
      <c r="I26" s="51"/>
    </row>
    <row r="27" spans="1:9" ht="35.25">
      <c r="A27" s="44" t="s">
        <v>207</v>
      </c>
      <c r="B27" s="43" t="s">
        <v>26</v>
      </c>
      <c r="C27" s="52">
        <v>34.7</v>
      </c>
      <c r="D27" s="51">
        <v>48</v>
      </c>
      <c r="E27" s="52">
        <f t="shared" si="1"/>
        <v>38</v>
      </c>
      <c r="F27" s="51">
        <v>9.5</v>
      </c>
      <c r="G27" s="51">
        <v>9.5</v>
      </c>
      <c r="H27" s="51">
        <v>9.5</v>
      </c>
      <c r="I27" s="51">
        <v>9.5</v>
      </c>
    </row>
    <row r="28" spans="1:9" ht="18.75" customHeight="1">
      <c r="A28" s="60" t="s">
        <v>208</v>
      </c>
      <c r="B28" s="43" t="s">
        <v>27</v>
      </c>
      <c r="C28" s="51">
        <f>C29</f>
        <v>14.9</v>
      </c>
      <c r="D28" s="51">
        <f>D29</f>
        <v>14.8</v>
      </c>
      <c r="E28" s="52">
        <f t="shared" si="1"/>
        <v>14.8</v>
      </c>
      <c r="F28" s="51">
        <f>F29</f>
        <v>3.7</v>
      </c>
      <c r="G28" s="51">
        <f>G29</f>
        <v>3.7</v>
      </c>
      <c r="H28" s="51">
        <f>H29</f>
        <v>3.7</v>
      </c>
      <c r="I28" s="51">
        <f>I29</f>
        <v>3.7</v>
      </c>
    </row>
    <row r="29" spans="1:9" ht="36.75" customHeight="1">
      <c r="A29" s="79" t="s">
        <v>209</v>
      </c>
      <c r="B29" s="43"/>
      <c r="C29" s="51">
        <v>14.9</v>
      </c>
      <c r="D29" s="51">
        <v>14.8</v>
      </c>
      <c r="E29" s="52">
        <f t="shared" si="1"/>
        <v>14.8</v>
      </c>
      <c r="F29" s="51">
        <v>3.7</v>
      </c>
      <c r="G29" s="51">
        <v>3.7</v>
      </c>
      <c r="H29" s="51">
        <v>3.7</v>
      </c>
      <c r="I29" s="51">
        <v>3.7</v>
      </c>
    </row>
    <row r="30" spans="1:9" ht="69.75" customHeight="1">
      <c r="A30" s="60" t="s">
        <v>28</v>
      </c>
      <c r="B30" s="43" t="s">
        <v>29</v>
      </c>
      <c r="C30" s="51">
        <v>0</v>
      </c>
      <c r="D30" s="51">
        <v>0</v>
      </c>
      <c r="E30" s="52">
        <f t="shared" si="1"/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ht="70.5" customHeight="1">
      <c r="A31" s="65" t="s">
        <v>30</v>
      </c>
      <c r="B31" s="66" t="s">
        <v>31</v>
      </c>
      <c r="C31" s="67">
        <f>C19+C20+C27+C28+C26</f>
        <v>4215.399999999999</v>
      </c>
      <c r="D31" s="67">
        <f>D19+D20+D27+D28</f>
        <v>3751.2000000000003</v>
      </c>
      <c r="E31" s="67">
        <f>F31+G31+H31+I31</f>
        <v>4178.8</v>
      </c>
      <c r="F31" s="67">
        <f>F19+F20+F27+F28</f>
        <v>940.2</v>
      </c>
      <c r="G31" s="67">
        <f>G19+G20+G27+G28</f>
        <v>955.2</v>
      </c>
      <c r="H31" s="67">
        <f>H19+H20+H27+H28</f>
        <v>1065.2</v>
      </c>
      <c r="I31" s="67">
        <f>I19+I20+I27+I28</f>
        <v>1218.2</v>
      </c>
    </row>
    <row r="32" spans="1:9" ht="20.25" customHeight="1">
      <c r="A32" s="85"/>
      <c r="B32" s="86"/>
      <c r="C32" s="87"/>
      <c r="D32" s="87"/>
      <c r="E32" s="87"/>
      <c r="F32" s="87"/>
      <c r="G32" s="88" t="s">
        <v>216</v>
      </c>
      <c r="H32" s="87"/>
      <c r="I32" s="87"/>
    </row>
    <row r="33" spans="1:9" ht="20.25" customHeight="1">
      <c r="A33" s="85"/>
      <c r="B33" s="86"/>
      <c r="C33" s="87"/>
      <c r="D33" s="87"/>
      <c r="E33" s="87"/>
      <c r="F33" s="87"/>
      <c r="G33" s="87"/>
      <c r="H33" s="87"/>
      <c r="I33" s="87"/>
    </row>
    <row r="34" spans="1:9" ht="20.25" customHeight="1">
      <c r="A34" s="68">
        <v>1</v>
      </c>
      <c r="B34" s="69">
        <v>2</v>
      </c>
      <c r="C34" s="70">
        <v>3</v>
      </c>
      <c r="D34" s="70">
        <v>4</v>
      </c>
      <c r="E34" s="70">
        <v>5</v>
      </c>
      <c r="F34" s="70">
        <v>6</v>
      </c>
      <c r="G34" s="70">
        <v>7</v>
      </c>
      <c r="H34" s="70">
        <v>8</v>
      </c>
      <c r="I34" s="70">
        <v>9</v>
      </c>
    </row>
    <row r="35" spans="1:9" ht="27.75" customHeight="1">
      <c r="A35" s="57" t="s">
        <v>32</v>
      </c>
      <c r="B35" s="43" t="s">
        <v>16</v>
      </c>
      <c r="C35" s="51"/>
      <c r="D35" s="51"/>
      <c r="E35" s="51"/>
      <c r="F35" s="51"/>
      <c r="G35" s="51"/>
      <c r="H35" s="51"/>
      <c r="I35" s="51"/>
    </row>
    <row r="36" spans="1:9" ht="57.75" customHeight="1">
      <c r="A36" s="44" t="s">
        <v>122</v>
      </c>
      <c r="B36" s="43" t="s">
        <v>33</v>
      </c>
      <c r="C36" s="52">
        <v>15.1</v>
      </c>
      <c r="D36" s="52">
        <v>12</v>
      </c>
      <c r="E36" s="52">
        <f>F36+G36+H36+I36</f>
        <v>12</v>
      </c>
      <c r="F36" s="52">
        <v>3</v>
      </c>
      <c r="G36" s="52">
        <v>3</v>
      </c>
      <c r="H36" s="52">
        <v>3</v>
      </c>
      <c r="I36" s="52">
        <v>3</v>
      </c>
    </row>
    <row r="37" spans="1:9" ht="34.5" customHeight="1">
      <c r="A37" s="44" t="s">
        <v>34</v>
      </c>
      <c r="B37" s="43" t="s">
        <v>35</v>
      </c>
      <c r="C37" s="52">
        <f>C38+C39+C40+C41+C42</f>
        <v>3743.5</v>
      </c>
      <c r="D37" s="82">
        <f>D38+D39+D40+D41+D42</f>
        <v>3515.2000000000003</v>
      </c>
      <c r="E37" s="52">
        <f>F37+G37+H37+I37</f>
        <v>3917.0699780000004</v>
      </c>
      <c r="F37" s="52">
        <f>F38+F39+F40+F41+F42</f>
        <v>915.9455660000001</v>
      </c>
      <c r="G37" s="52">
        <f>G38+G39+G40+G41+G42</f>
        <v>925.4913760000001</v>
      </c>
      <c r="H37" s="52">
        <f>H38+H39+H40+H41+H42</f>
        <v>1031.969322</v>
      </c>
      <c r="I37" s="52">
        <f>I38+I39+I40+I41+I42</f>
        <v>1043.663714</v>
      </c>
    </row>
    <row r="38" spans="1:9" ht="32.25" customHeight="1">
      <c r="A38" s="60" t="s">
        <v>196</v>
      </c>
      <c r="B38" s="43" t="s">
        <v>36</v>
      </c>
      <c r="C38" s="51">
        <v>2310.4</v>
      </c>
      <c r="D38" s="51">
        <v>2444</v>
      </c>
      <c r="E38" s="52">
        <f>F38+G38+H38+I38</f>
        <v>2754.3</v>
      </c>
      <c r="F38" s="51">
        <v>662.1</v>
      </c>
      <c r="G38" s="51">
        <v>685.6</v>
      </c>
      <c r="H38" s="51">
        <v>700.7</v>
      </c>
      <c r="I38" s="51">
        <v>705.9</v>
      </c>
    </row>
    <row r="39" spans="1:9" ht="34.5" customHeight="1">
      <c r="A39" s="60" t="s">
        <v>37</v>
      </c>
      <c r="B39" s="43" t="s">
        <v>38</v>
      </c>
      <c r="C39" s="51">
        <v>60.5</v>
      </c>
      <c r="D39" s="51">
        <v>79.6</v>
      </c>
      <c r="E39" s="52">
        <f>F39+G39+H39+I39</f>
        <v>81.6</v>
      </c>
      <c r="F39" s="51">
        <v>10</v>
      </c>
      <c r="G39" s="51">
        <v>25</v>
      </c>
      <c r="H39" s="51">
        <v>40</v>
      </c>
      <c r="I39" s="51">
        <v>6.6</v>
      </c>
    </row>
    <row r="40" spans="1:9" ht="20.25" customHeight="1">
      <c r="A40" s="60" t="s">
        <v>39</v>
      </c>
      <c r="B40" s="43" t="s">
        <v>40</v>
      </c>
      <c r="C40" s="51">
        <v>14.7</v>
      </c>
      <c r="D40" s="51">
        <v>14.8</v>
      </c>
      <c r="E40" s="52">
        <f aca="true" t="shared" si="2" ref="E40:E60">F40+G40+H40+I40</f>
        <v>16</v>
      </c>
      <c r="F40" s="51">
        <v>4</v>
      </c>
      <c r="G40" s="51">
        <v>4</v>
      </c>
      <c r="H40" s="51">
        <v>4</v>
      </c>
      <c r="I40" s="51">
        <v>4</v>
      </c>
    </row>
    <row r="41" spans="1:9" ht="33.75" customHeight="1">
      <c r="A41" s="60" t="s">
        <v>41</v>
      </c>
      <c r="B41" s="43" t="s">
        <v>42</v>
      </c>
      <c r="C41" s="51">
        <v>67.3</v>
      </c>
      <c r="D41" s="51">
        <v>66.8</v>
      </c>
      <c r="E41" s="52">
        <f t="shared" si="2"/>
        <v>44.2</v>
      </c>
      <c r="F41" s="51">
        <v>4</v>
      </c>
      <c r="G41" s="51">
        <v>17</v>
      </c>
      <c r="H41" s="51">
        <v>19</v>
      </c>
      <c r="I41" s="51">
        <v>4.2</v>
      </c>
    </row>
    <row r="42" spans="1:9" ht="40.5" customHeight="1">
      <c r="A42" s="60" t="s">
        <v>217</v>
      </c>
      <c r="B42" s="43" t="s">
        <v>43</v>
      </c>
      <c r="C42" s="51">
        <f>C44+C45+C46+C48+C50+C43+C47+C49</f>
        <v>1290.6000000000001</v>
      </c>
      <c r="D42" s="51">
        <f>D44+D45+D46+D48+D50+D43+D47</f>
        <v>910</v>
      </c>
      <c r="E42" s="52">
        <f t="shared" si="2"/>
        <v>1020.9699780000001</v>
      </c>
      <c r="F42" s="51">
        <f>F44+F45+F47+F48+F50+F43</f>
        <v>235.84556600000002</v>
      </c>
      <c r="G42" s="51">
        <f>G44+G45+G47+G48+G50+G43</f>
        <v>193.89137600000004</v>
      </c>
      <c r="H42" s="51">
        <f>H44+H45+H47+H48+H50+H43</f>
        <v>268.269322</v>
      </c>
      <c r="I42" s="51">
        <f>I44+I45+I47+I48+I50+I43</f>
        <v>322.963714</v>
      </c>
    </row>
    <row r="43" spans="1:9" ht="24.75" customHeight="1">
      <c r="A43" s="71" t="s">
        <v>197</v>
      </c>
      <c r="B43" s="43"/>
      <c r="C43" s="51">
        <v>532.2</v>
      </c>
      <c r="D43" s="51">
        <v>509.4</v>
      </c>
      <c r="E43" s="52">
        <f t="shared" si="2"/>
        <v>579.669978</v>
      </c>
      <c r="F43" s="51">
        <f>F38*0.21046</f>
        <v>139.34556600000002</v>
      </c>
      <c r="G43" s="51">
        <f>G38*0.21046</f>
        <v>144.291376</v>
      </c>
      <c r="H43" s="51">
        <f>H38*0.21046</f>
        <v>147.469322</v>
      </c>
      <c r="I43" s="51">
        <f>I38*0.21046</f>
        <v>148.563714</v>
      </c>
    </row>
    <row r="44" spans="1:9" ht="37.5" customHeight="1">
      <c r="A44" s="72" t="s">
        <v>218</v>
      </c>
      <c r="B44" s="43"/>
      <c r="C44" s="51">
        <v>104.8</v>
      </c>
      <c r="D44" s="51">
        <v>63.4</v>
      </c>
      <c r="E44" s="52">
        <f t="shared" si="2"/>
        <v>70</v>
      </c>
      <c r="F44" s="51">
        <v>10</v>
      </c>
      <c r="G44" s="51">
        <v>15</v>
      </c>
      <c r="H44" s="51">
        <v>25</v>
      </c>
      <c r="I44" s="51">
        <v>20</v>
      </c>
    </row>
    <row r="45" spans="1:9" ht="34.5" customHeight="1">
      <c r="A45" s="72" t="s">
        <v>219</v>
      </c>
      <c r="B45" s="43"/>
      <c r="C45" s="51">
        <v>157.9</v>
      </c>
      <c r="D45" s="51">
        <v>153.2</v>
      </c>
      <c r="E45" s="52">
        <f t="shared" si="2"/>
        <v>153.3</v>
      </c>
      <c r="F45" s="51">
        <v>60</v>
      </c>
      <c r="G45" s="51">
        <v>8.1</v>
      </c>
      <c r="H45" s="51">
        <v>18</v>
      </c>
      <c r="I45" s="51">
        <v>67.2</v>
      </c>
    </row>
    <row r="46" spans="1:9" ht="21" customHeight="1" hidden="1">
      <c r="A46" s="72"/>
      <c r="B46" s="43"/>
      <c r="C46" s="51"/>
      <c r="D46" s="51"/>
      <c r="E46" s="52">
        <f t="shared" si="2"/>
        <v>0</v>
      </c>
      <c r="F46" s="51"/>
      <c r="G46" s="51"/>
      <c r="H46" s="51"/>
      <c r="I46" s="51"/>
    </row>
    <row r="47" spans="1:9" ht="19.5" customHeight="1">
      <c r="A47" s="72" t="s">
        <v>123</v>
      </c>
      <c r="B47" s="43"/>
      <c r="C47" s="51">
        <v>68.8</v>
      </c>
      <c r="D47" s="81">
        <v>69</v>
      </c>
      <c r="E47" s="52">
        <f t="shared" si="2"/>
        <v>45</v>
      </c>
      <c r="F47" s="51">
        <v>11.3</v>
      </c>
      <c r="G47" s="51">
        <v>11.3</v>
      </c>
      <c r="H47" s="51">
        <v>11.2</v>
      </c>
      <c r="I47" s="51">
        <v>11.2</v>
      </c>
    </row>
    <row r="48" spans="1:9" ht="24.75" customHeight="1">
      <c r="A48" s="72" t="s">
        <v>220</v>
      </c>
      <c r="B48" s="43"/>
      <c r="C48" s="51">
        <v>16.8</v>
      </c>
      <c r="D48" s="51">
        <v>24.5</v>
      </c>
      <c r="E48" s="52">
        <f t="shared" si="2"/>
        <v>40</v>
      </c>
      <c r="F48" s="51"/>
      <c r="G48" s="51"/>
      <c r="H48" s="51">
        <v>25</v>
      </c>
      <c r="I48" s="51">
        <v>15</v>
      </c>
    </row>
    <row r="49" spans="1:9" ht="38.25" customHeight="1">
      <c r="A49" s="72" t="s">
        <v>230</v>
      </c>
      <c r="B49" s="43"/>
      <c r="C49" s="51">
        <v>126</v>
      </c>
      <c r="D49" s="51"/>
      <c r="E49" s="52">
        <f t="shared" si="2"/>
        <v>0</v>
      </c>
      <c r="F49" s="51"/>
      <c r="G49" s="51"/>
      <c r="H49" s="51"/>
      <c r="I49" s="51"/>
    </row>
    <row r="50" spans="1:9" ht="97.5" customHeight="1">
      <c r="A50" s="80" t="s">
        <v>223</v>
      </c>
      <c r="B50" s="43"/>
      <c r="C50" s="51">
        <v>284.1</v>
      </c>
      <c r="D50" s="51">
        <v>90.5</v>
      </c>
      <c r="E50" s="52">
        <f t="shared" si="2"/>
        <v>133</v>
      </c>
      <c r="F50" s="51">
        <v>15.2</v>
      </c>
      <c r="G50" s="51">
        <v>15.2</v>
      </c>
      <c r="H50" s="51">
        <v>41.6</v>
      </c>
      <c r="I50" s="51">
        <v>61</v>
      </c>
    </row>
    <row r="51" spans="1:9" ht="20.25" customHeight="1">
      <c r="A51" s="44" t="s">
        <v>194</v>
      </c>
      <c r="B51" s="43" t="s">
        <v>44</v>
      </c>
      <c r="C51" s="52">
        <v>9.4</v>
      </c>
      <c r="D51" s="52">
        <v>4</v>
      </c>
      <c r="E51" s="52">
        <f t="shared" si="2"/>
        <v>4.5</v>
      </c>
      <c r="F51" s="52"/>
      <c r="G51" s="52">
        <v>1</v>
      </c>
      <c r="H51" s="52">
        <v>2.5</v>
      </c>
      <c r="I51" s="52">
        <v>1</v>
      </c>
    </row>
    <row r="52" spans="1:9" ht="34.5" customHeight="1">
      <c r="A52" s="35" t="s">
        <v>221</v>
      </c>
      <c r="B52" s="43" t="s">
        <v>45</v>
      </c>
      <c r="C52" s="52">
        <f>C54+C53</f>
        <v>248.6</v>
      </c>
      <c r="D52" s="52">
        <f>D54</f>
        <v>4</v>
      </c>
      <c r="E52" s="52">
        <f t="shared" si="2"/>
        <v>117.4</v>
      </c>
      <c r="F52" s="52">
        <f>F54</f>
        <v>1</v>
      </c>
      <c r="G52" s="52">
        <f>G54</f>
        <v>1</v>
      </c>
      <c r="H52" s="52">
        <f>H54</f>
        <v>1</v>
      </c>
      <c r="I52" s="52">
        <f>I54</f>
        <v>114.4</v>
      </c>
    </row>
    <row r="53" spans="1:9" ht="18.75" customHeight="1">
      <c r="A53" s="80" t="s">
        <v>235</v>
      </c>
      <c r="B53" s="43"/>
      <c r="C53" s="76">
        <v>14.2</v>
      </c>
      <c r="D53" s="52"/>
      <c r="E53" s="52"/>
      <c r="F53" s="52"/>
      <c r="G53" s="52"/>
      <c r="H53" s="52"/>
      <c r="I53" s="52"/>
    </row>
    <row r="54" spans="1:9" ht="33.75" customHeight="1">
      <c r="A54" s="80" t="s">
        <v>236</v>
      </c>
      <c r="B54" s="43"/>
      <c r="C54" s="76">
        <v>234.4</v>
      </c>
      <c r="D54" s="52">
        <v>4</v>
      </c>
      <c r="E54" s="52">
        <f t="shared" si="2"/>
        <v>117.4</v>
      </c>
      <c r="F54" s="52">
        <v>1</v>
      </c>
      <c r="G54" s="52">
        <v>1</v>
      </c>
      <c r="H54" s="52">
        <v>1</v>
      </c>
      <c r="I54" s="52">
        <v>114.4</v>
      </c>
    </row>
    <row r="55" spans="1:9" ht="22.5" customHeight="1">
      <c r="A55" s="44" t="s">
        <v>46</v>
      </c>
      <c r="B55" s="43" t="s">
        <v>47</v>
      </c>
      <c r="C55" s="52"/>
      <c r="D55" s="52"/>
      <c r="E55" s="52">
        <f t="shared" si="2"/>
        <v>0</v>
      </c>
      <c r="F55" s="51"/>
      <c r="G55" s="51"/>
      <c r="H55" s="51"/>
      <c r="I55" s="51"/>
    </row>
    <row r="56" spans="1:9" ht="35.25">
      <c r="A56" s="60" t="s">
        <v>48</v>
      </c>
      <c r="B56" s="43" t="s">
        <v>49</v>
      </c>
      <c r="C56" s="51"/>
      <c r="D56" s="51"/>
      <c r="E56" s="52">
        <f t="shared" si="2"/>
        <v>0</v>
      </c>
      <c r="F56" s="51"/>
      <c r="G56" s="51"/>
      <c r="H56" s="51"/>
      <c r="I56" s="51"/>
    </row>
    <row r="57" spans="1:9" ht="54" customHeight="1">
      <c r="A57" s="60" t="s">
        <v>224</v>
      </c>
      <c r="B57" s="43" t="s">
        <v>50</v>
      </c>
      <c r="C57" s="52"/>
      <c r="D57" s="52">
        <v>95</v>
      </c>
      <c r="E57" s="52">
        <f t="shared" si="2"/>
        <v>0</v>
      </c>
      <c r="F57" s="52"/>
      <c r="G57" s="52"/>
      <c r="H57" s="52"/>
      <c r="I57" s="52"/>
    </row>
    <row r="58" spans="1:9" ht="33.75" customHeight="1">
      <c r="A58" s="60" t="s">
        <v>51</v>
      </c>
      <c r="B58" s="43" t="s">
        <v>52</v>
      </c>
      <c r="C58" s="51">
        <v>35.8</v>
      </c>
      <c r="D58" s="51">
        <f>D64*0.18</f>
        <v>21.77999999999997</v>
      </c>
      <c r="E58" s="52">
        <f t="shared" si="2"/>
        <v>23.00940395999992</v>
      </c>
      <c r="F58" s="51"/>
      <c r="G58" s="51"/>
      <c r="H58" s="51"/>
      <c r="I58" s="51">
        <f>E64*0.18</f>
        <v>23.00940395999992</v>
      </c>
    </row>
    <row r="59" spans="1:9" ht="46.5" customHeight="1">
      <c r="A59" s="60" t="s">
        <v>53</v>
      </c>
      <c r="B59" s="43" t="s">
        <v>54</v>
      </c>
      <c r="C59" s="51"/>
      <c r="D59" s="51"/>
      <c r="E59" s="52">
        <f t="shared" si="2"/>
        <v>0</v>
      </c>
      <c r="F59" s="51"/>
      <c r="G59" s="51"/>
      <c r="H59" s="51"/>
      <c r="I59" s="51"/>
    </row>
    <row r="60" spans="1:9" ht="36.75" customHeight="1">
      <c r="A60" s="65" t="s">
        <v>55</v>
      </c>
      <c r="B60" s="66" t="s">
        <v>56</v>
      </c>
      <c r="C60" s="73">
        <f>C36+C37+C51++C52+C55+C58+C57</f>
        <v>4052.4</v>
      </c>
      <c r="D60" s="73">
        <f>D36+D37+D51++D52+D55+D58+D57</f>
        <v>3651.98</v>
      </c>
      <c r="E60" s="73">
        <f t="shared" si="2"/>
        <v>4073.97938196</v>
      </c>
      <c r="F60" s="73">
        <f>F36+F37+F51++F52+F55+F58+F57</f>
        <v>919.9455660000001</v>
      </c>
      <c r="G60" s="73">
        <f>G36+G37+G51++G52+G55+G58+G57</f>
        <v>930.4913760000001</v>
      </c>
      <c r="H60" s="73">
        <f>H36+H37+H51++H52+H55+H58+H57</f>
        <v>1038.469322</v>
      </c>
      <c r="I60" s="73">
        <f>I36+I37+I51++I52+I55+I58+I57</f>
        <v>1185.07311796</v>
      </c>
    </row>
    <row r="61" spans="1:9" ht="27" customHeight="1">
      <c r="A61" s="57" t="s">
        <v>57</v>
      </c>
      <c r="B61" s="43" t="s">
        <v>16</v>
      </c>
      <c r="C61" s="52"/>
      <c r="D61" s="52"/>
      <c r="E61" s="52"/>
      <c r="F61" s="52"/>
      <c r="G61" s="52"/>
      <c r="H61" s="52"/>
      <c r="I61" s="52"/>
    </row>
    <row r="62" spans="1:9" ht="30" customHeight="1">
      <c r="A62" s="60" t="s">
        <v>58</v>
      </c>
      <c r="B62" s="43" t="s">
        <v>59</v>
      </c>
      <c r="C62" s="52">
        <f aca="true" t="shared" si="3" ref="C62:I62">C19-C36</f>
        <v>3920.2999999999997</v>
      </c>
      <c r="D62" s="52">
        <f t="shared" si="3"/>
        <v>3508.4</v>
      </c>
      <c r="E62" s="52">
        <f t="shared" si="3"/>
        <v>3946</v>
      </c>
      <c r="F62" s="52">
        <f t="shared" si="3"/>
        <v>887</v>
      </c>
      <c r="G62" s="52">
        <f t="shared" si="3"/>
        <v>897</v>
      </c>
      <c r="H62" s="52">
        <f t="shared" si="3"/>
        <v>1007</v>
      </c>
      <c r="I62" s="52">
        <f t="shared" si="3"/>
        <v>1155</v>
      </c>
    </row>
    <row r="63" spans="1:9" ht="45" customHeight="1">
      <c r="A63" s="60" t="s">
        <v>60</v>
      </c>
      <c r="B63" s="43" t="s">
        <v>61</v>
      </c>
      <c r="C63" s="52">
        <v>149.2</v>
      </c>
      <c r="D63" s="52">
        <f aca="true" t="shared" si="4" ref="D63:I63">D62+D20-D37-D51-D52</f>
        <v>153.19999999999982</v>
      </c>
      <c r="E63" s="52">
        <f t="shared" si="4"/>
        <v>75.03002199999955</v>
      </c>
      <c r="F63" s="52">
        <f t="shared" si="4"/>
        <v>7.054433999999901</v>
      </c>
      <c r="G63" s="52">
        <f t="shared" si="4"/>
        <v>11.50862399999994</v>
      </c>
      <c r="H63" s="52">
        <f t="shared" si="4"/>
        <v>13.53067800000008</v>
      </c>
      <c r="I63" s="52">
        <f t="shared" si="4"/>
        <v>42.93628599999997</v>
      </c>
    </row>
    <row r="64" spans="1:9" ht="44.25" customHeight="1">
      <c r="A64" s="60" t="s">
        <v>62</v>
      </c>
      <c r="B64" s="43" t="s">
        <v>63</v>
      </c>
      <c r="C64" s="52">
        <f aca="true" t="shared" si="5" ref="C64:I64">C63+C25+C27+C28-C55-C56-C57</f>
        <v>198.79999999999998</v>
      </c>
      <c r="D64" s="52">
        <f t="shared" si="5"/>
        <v>120.99999999999983</v>
      </c>
      <c r="E64" s="52">
        <f t="shared" si="5"/>
        <v>127.83002199999954</v>
      </c>
      <c r="F64" s="52">
        <f t="shared" si="5"/>
        <v>20.2544339999999</v>
      </c>
      <c r="G64" s="52">
        <f t="shared" si="5"/>
        <v>24.70862399999994</v>
      </c>
      <c r="H64" s="52">
        <f t="shared" si="5"/>
        <v>26.73067800000008</v>
      </c>
      <c r="I64" s="52">
        <f t="shared" si="5"/>
        <v>56.13628599999997</v>
      </c>
    </row>
    <row r="65" spans="1:9" ht="33" customHeight="1">
      <c r="A65" s="65" t="s">
        <v>64</v>
      </c>
      <c r="B65" s="66" t="s">
        <v>65</v>
      </c>
      <c r="C65" s="73">
        <f aca="true" t="shared" si="6" ref="C65:I65">C64+C30-C58</f>
        <v>163</v>
      </c>
      <c r="D65" s="73">
        <f t="shared" si="6"/>
        <v>99.21999999999986</v>
      </c>
      <c r="E65" s="73">
        <f t="shared" si="6"/>
        <v>104.82061803999963</v>
      </c>
      <c r="F65" s="73">
        <f t="shared" si="6"/>
        <v>20.2544339999999</v>
      </c>
      <c r="G65" s="73">
        <f t="shared" si="6"/>
        <v>24.70862399999994</v>
      </c>
      <c r="H65" s="73">
        <f t="shared" si="6"/>
        <v>26.73067800000008</v>
      </c>
      <c r="I65" s="73">
        <f t="shared" si="6"/>
        <v>33.126882040000055</v>
      </c>
    </row>
    <row r="66" spans="1:9" ht="33.75" customHeight="1">
      <c r="A66" s="60" t="s">
        <v>66</v>
      </c>
      <c r="B66" s="43" t="s">
        <v>67</v>
      </c>
      <c r="C66" s="51">
        <f>C65</f>
        <v>163</v>
      </c>
      <c r="D66" s="51">
        <f>D65</f>
        <v>99.21999999999986</v>
      </c>
      <c r="E66" s="52">
        <f>F66+G66+H66+I66</f>
        <v>104.82061803999997</v>
      </c>
      <c r="F66" s="52">
        <f>F65</f>
        <v>20.2544339999999</v>
      </c>
      <c r="G66" s="52">
        <f>G65</f>
        <v>24.70862399999994</v>
      </c>
      <c r="H66" s="52">
        <f>H65</f>
        <v>26.73067800000008</v>
      </c>
      <c r="I66" s="52">
        <f>I65</f>
        <v>33.126882040000055</v>
      </c>
    </row>
    <row r="67" spans="1:9" ht="33.75" customHeight="1">
      <c r="A67" s="60" t="s">
        <v>68</v>
      </c>
      <c r="B67" s="43" t="s">
        <v>69</v>
      </c>
      <c r="C67" s="51"/>
      <c r="D67" s="51"/>
      <c r="E67" s="52">
        <f>F67+G67+H67+I67</f>
        <v>0</v>
      </c>
      <c r="F67" s="52"/>
      <c r="G67" s="52"/>
      <c r="H67" s="52"/>
      <c r="I67" s="52"/>
    </row>
    <row r="68" spans="1:9" ht="20.25" customHeight="1">
      <c r="A68" s="89"/>
      <c r="B68" s="90"/>
      <c r="C68" s="91"/>
      <c r="D68" s="91"/>
      <c r="E68" s="92"/>
      <c r="F68" s="92"/>
      <c r="G68" s="93" t="s">
        <v>216</v>
      </c>
      <c r="H68" s="92"/>
      <c r="I68" s="92"/>
    </row>
    <row r="69" spans="1:9" ht="18.75" customHeight="1">
      <c r="A69" s="89"/>
      <c r="B69" s="90"/>
      <c r="C69" s="91"/>
      <c r="D69" s="91"/>
      <c r="E69" s="92"/>
      <c r="F69" s="92"/>
      <c r="G69" s="92"/>
      <c r="H69" s="92"/>
      <c r="I69" s="92"/>
    </row>
    <row r="70" spans="1:9" ht="27" customHeight="1">
      <c r="A70" s="99" t="s">
        <v>70</v>
      </c>
      <c r="B70" s="99"/>
      <c r="C70" s="99"/>
      <c r="D70" s="99"/>
      <c r="E70" s="99"/>
      <c r="F70" s="99"/>
      <c r="G70" s="99"/>
      <c r="H70" s="99"/>
      <c r="I70" s="99"/>
    </row>
    <row r="71" spans="1:9" ht="12.75" customHeight="1" hidden="1">
      <c r="A71" s="12" t="s">
        <v>71</v>
      </c>
      <c r="B71" s="13" t="s">
        <v>72</v>
      </c>
      <c r="C71" s="14">
        <f>C66*0.15</f>
        <v>24.45</v>
      </c>
      <c r="D71" s="14">
        <f>D66*0.15</f>
        <v>14.882999999999978</v>
      </c>
      <c r="E71" s="11">
        <f>F71+G71+H71+I71</f>
        <v>15.723092705999996</v>
      </c>
      <c r="F71" s="15">
        <f>F66*0.15</f>
        <v>3.038165099999985</v>
      </c>
      <c r="G71" s="15">
        <f>G66*0.15</f>
        <v>3.7062935999999906</v>
      </c>
      <c r="H71" s="15">
        <f>H66*0.15</f>
        <v>4.009601700000012</v>
      </c>
      <c r="I71" s="15">
        <f>I66*0.15</f>
        <v>4.969032306000008</v>
      </c>
    </row>
    <row r="72" spans="1:9" ht="12.75" customHeight="1" hidden="1">
      <c r="A72" s="7" t="s">
        <v>73</v>
      </c>
      <c r="B72" s="8" t="s">
        <v>16</v>
      </c>
      <c r="C72" s="11"/>
      <c r="D72" s="11"/>
      <c r="E72" s="11"/>
      <c r="F72" s="11"/>
      <c r="G72" s="11"/>
      <c r="H72" s="11"/>
      <c r="I72" s="10"/>
    </row>
    <row r="73" spans="1:9" ht="12.75" customHeight="1" hidden="1">
      <c r="A73" s="9" t="s">
        <v>74</v>
      </c>
      <c r="B73" s="8" t="s">
        <v>75</v>
      </c>
      <c r="C73" s="11"/>
      <c r="D73" s="11"/>
      <c r="E73" s="11"/>
      <c r="F73" s="11"/>
      <c r="G73" s="11"/>
      <c r="H73" s="11"/>
      <c r="I73" s="10"/>
    </row>
    <row r="74" spans="1:9" ht="12.75" customHeight="1" hidden="1">
      <c r="A74" s="56" t="s">
        <v>76</v>
      </c>
      <c r="B74" s="40" t="s">
        <v>77</v>
      </c>
      <c r="C74" s="41"/>
      <c r="D74" s="41"/>
      <c r="E74" s="41"/>
      <c r="F74" s="41"/>
      <c r="G74" s="41"/>
      <c r="H74" s="41"/>
      <c r="I74" s="42"/>
    </row>
    <row r="75" spans="1:9" ht="39" customHeight="1">
      <c r="A75" s="95" t="s">
        <v>137</v>
      </c>
      <c r="B75" s="96" t="s">
        <v>138</v>
      </c>
      <c r="C75" s="96" t="s">
        <v>139</v>
      </c>
      <c r="D75" s="96" t="s">
        <v>140</v>
      </c>
      <c r="E75" s="96" t="s">
        <v>170</v>
      </c>
      <c r="F75" s="95" t="s">
        <v>141</v>
      </c>
      <c r="G75" s="95"/>
      <c r="H75" s="95"/>
      <c r="I75" s="95"/>
    </row>
    <row r="76" spans="1:9" ht="39" customHeight="1">
      <c r="A76" s="95"/>
      <c r="B76" s="96"/>
      <c r="C76" s="96"/>
      <c r="D76" s="96"/>
      <c r="E76" s="96"/>
      <c r="F76" s="27" t="s">
        <v>142</v>
      </c>
      <c r="G76" s="27" t="s">
        <v>143</v>
      </c>
      <c r="H76" s="27" t="s">
        <v>144</v>
      </c>
      <c r="I76" s="27" t="s">
        <v>145</v>
      </c>
    </row>
    <row r="77" spans="1:9" ht="17.25" customHeight="1">
      <c r="A77" s="27">
        <v>1</v>
      </c>
      <c r="B77" s="28">
        <v>2</v>
      </c>
      <c r="C77" s="28">
        <v>3</v>
      </c>
      <c r="D77" s="28">
        <v>4</v>
      </c>
      <c r="E77" s="28">
        <v>5</v>
      </c>
      <c r="F77" s="27">
        <v>6</v>
      </c>
      <c r="G77" s="27">
        <v>7</v>
      </c>
      <c r="H77" s="27">
        <v>8</v>
      </c>
      <c r="I77" s="27">
        <v>9</v>
      </c>
    </row>
    <row r="78" spans="1:9" ht="75" customHeight="1">
      <c r="A78" s="74" t="s">
        <v>198</v>
      </c>
      <c r="B78" s="75" t="s">
        <v>199</v>
      </c>
      <c r="C78" s="76">
        <f aca="true" t="shared" si="7" ref="C78:I78">C66*0.15</f>
        <v>24.45</v>
      </c>
      <c r="D78" s="76">
        <v>14.9</v>
      </c>
      <c r="E78" s="76">
        <f t="shared" si="7"/>
        <v>15.723092705999996</v>
      </c>
      <c r="F78" s="76">
        <f t="shared" si="7"/>
        <v>3.038165099999985</v>
      </c>
      <c r="G78" s="76">
        <f t="shared" si="7"/>
        <v>3.7062935999999906</v>
      </c>
      <c r="H78" s="76">
        <f t="shared" si="7"/>
        <v>4.009601700000012</v>
      </c>
      <c r="I78" s="76">
        <f t="shared" si="7"/>
        <v>4.969032306000008</v>
      </c>
    </row>
    <row r="79" spans="1:9" ht="55.5" customHeight="1">
      <c r="A79" s="57" t="s">
        <v>79</v>
      </c>
      <c r="B79" s="43" t="s">
        <v>80</v>
      </c>
      <c r="C79" s="51">
        <v>525</v>
      </c>
      <c r="D79" s="51">
        <v>602.9</v>
      </c>
      <c r="E79" s="51">
        <f>D84</f>
        <v>585.7</v>
      </c>
      <c r="F79" s="51">
        <f>E79</f>
        <v>585.7</v>
      </c>
      <c r="G79" s="51">
        <f>F84</f>
        <v>605.954434</v>
      </c>
      <c r="H79" s="51">
        <f>G84</f>
        <v>630.663058</v>
      </c>
      <c r="I79" s="51">
        <f>H84</f>
        <v>657.3937360000001</v>
      </c>
    </row>
    <row r="80" spans="1:9" ht="18.75" customHeight="1">
      <c r="A80" s="60" t="s">
        <v>81</v>
      </c>
      <c r="B80" s="43" t="s">
        <v>82</v>
      </c>
      <c r="C80" s="51"/>
      <c r="D80" s="51">
        <v>24.8</v>
      </c>
      <c r="E80" s="51">
        <f>E66*0.25</f>
        <v>26.205154509999993</v>
      </c>
      <c r="F80" s="51"/>
      <c r="G80" s="51"/>
      <c r="H80" s="51"/>
      <c r="I80" s="51">
        <f>E80</f>
        <v>26.205154509999993</v>
      </c>
    </row>
    <row r="81" spans="1:9" ht="18.75" customHeight="1">
      <c r="A81" s="60" t="s">
        <v>83</v>
      </c>
      <c r="B81" s="43" t="s">
        <v>75</v>
      </c>
      <c r="C81" s="51"/>
      <c r="D81" s="51">
        <v>14.9</v>
      </c>
      <c r="E81" s="51">
        <f>E66*0.15</f>
        <v>15.723092705999996</v>
      </c>
      <c r="F81" s="51"/>
      <c r="G81" s="51"/>
      <c r="H81" s="51"/>
      <c r="I81" s="51">
        <f>E81</f>
        <v>15.723092705999996</v>
      </c>
    </row>
    <row r="82" spans="1:9" ht="18.75" customHeight="1">
      <c r="A82" s="60" t="s">
        <v>211</v>
      </c>
      <c r="B82" s="43" t="s">
        <v>78</v>
      </c>
      <c r="C82" s="51"/>
      <c r="D82" s="51">
        <v>76.7</v>
      </c>
      <c r="E82" s="51">
        <f>E66*0.6</f>
        <v>62.89237082399998</v>
      </c>
      <c r="F82" s="51"/>
      <c r="G82" s="51"/>
      <c r="H82" s="51"/>
      <c r="I82" s="51">
        <f>E82</f>
        <v>62.89237082399998</v>
      </c>
    </row>
    <row r="83" spans="1:9" ht="19.5" customHeight="1">
      <c r="A83" s="60" t="s">
        <v>84</v>
      </c>
      <c r="B83" s="43" t="s">
        <v>85</v>
      </c>
      <c r="C83" s="51"/>
      <c r="D83" s="51"/>
      <c r="E83" s="51"/>
      <c r="F83" s="51"/>
      <c r="G83" s="51"/>
      <c r="H83" s="51"/>
      <c r="I83" s="51"/>
    </row>
    <row r="84" spans="1:9" ht="64.5" customHeight="1">
      <c r="A84" s="57" t="s">
        <v>86</v>
      </c>
      <c r="B84" s="43" t="s">
        <v>87</v>
      </c>
      <c r="C84" s="51">
        <v>365.7</v>
      </c>
      <c r="D84" s="51">
        <v>585.7</v>
      </c>
      <c r="E84" s="51">
        <f>E79+E66-E80-E81-E82</f>
        <v>585.7000000000002</v>
      </c>
      <c r="F84" s="51">
        <f>F79+F66</f>
        <v>605.954434</v>
      </c>
      <c r="G84" s="51">
        <f>G79+G66</f>
        <v>630.663058</v>
      </c>
      <c r="H84" s="51">
        <f>H79+H66</f>
        <v>657.3937360000001</v>
      </c>
      <c r="I84" s="51">
        <f>I79+I66-I80-I81-I82</f>
        <v>585.7000000000003</v>
      </c>
    </row>
    <row r="85" spans="1:9" ht="43.5" customHeight="1">
      <c r="A85" s="99" t="s">
        <v>88</v>
      </c>
      <c r="B85" s="99"/>
      <c r="C85" s="99"/>
      <c r="D85" s="99"/>
      <c r="E85" s="99"/>
      <c r="F85" s="99"/>
      <c r="G85" s="99"/>
      <c r="H85" s="99"/>
      <c r="I85" s="99"/>
    </row>
    <row r="86" spans="1:9" ht="25.5" customHeight="1">
      <c r="A86" s="95" t="s">
        <v>137</v>
      </c>
      <c r="B86" s="96" t="s">
        <v>138</v>
      </c>
      <c r="C86" s="96" t="s">
        <v>139</v>
      </c>
      <c r="D86" s="96" t="s">
        <v>140</v>
      </c>
      <c r="E86" s="96" t="s">
        <v>170</v>
      </c>
      <c r="F86" s="95" t="s">
        <v>141</v>
      </c>
      <c r="G86" s="95"/>
      <c r="H86" s="95"/>
      <c r="I86" s="95"/>
    </row>
    <row r="87" spans="1:9" ht="47.25" customHeight="1">
      <c r="A87" s="95"/>
      <c r="B87" s="96"/>
      <c r="C87" s="96"/>
      <c r="D87" s="96"/>
      <c r="E87" s="96"/>
      <c r="F87" s="27" t="s">
        <v>142</v>
      </c>
      <c r="G87" s="27" t="s">
        <v>143</v>
      </c>
      <c r="H87" s="27" t="s">
        <v>144</v>
      </c>
      <c r="I87" s="27" t="s">
        <v>145</v>
      </c>
    </row>
    <row r="88" spans="1:9" ht="16.5" customHeight="1">
      <c r="A88" s="27">
        <v>1</v>
      </c>
      <c r="B88" s="28">
        <v>2</v>
      </c>
      <c r="C88" s="28">
        <v>3</v>
      </c>
      <c r="D88" s="28">
        <v>4</v>
      </c>
      <c r="E88" s="28">
        <v>5</v>
      </c>
      <c r="F88" s="27">
        <v>6</v>
      </c>
      <c r="G88" s="27">
        <v>7</v>
      </c>
      <c r="H88" s="27">
        <v>8</v>
      </c>
      <c r="I88" s="27">
        <v>9</v>
      </c>
    </row>
    <row r="89" spans="1:9" ht="58.5" customHeight="1">
      <c r="A89" s="57" t="s">
        <v>89</v>
      </c>
      <c r="B89" s="63" t="s">
        <v>90</v>
      </c>
      <c r="C89" s="52">
        <f>C90+C91+C96+C94+C95</f>
        <v>774.4</v>
      </c>
      <c r="D89" s="52">
        <v>750.8</v>
      </c>
      <c r="E89" s="52">
        <v>810.8</v>
      </c>
      <c r="F89" s="52">
        <f>F90+F91+F92+F93+F94+F95+F96</f>
        <v>171.64766509999998</v>
      </c>
      <c r="G89" s="52">
        <f>G90+G91+G92+G93+G94+G95+G96</f>
        <v>176.8982936</v>
      </c>
      <c r="H89" s="52">
        <f>H90+H91+H92+H93+H94+H95+H96</f>
        <v>215.14610170000003</v>
      </c>
      <c r="I89" s="52">
        <v>247.2</v>
      </c>
    </row>
    <row r="90" spans="1:9" ht="21.75" customHeight="1">
      <c r="A90" s="60" t="s">
        <v>91</v>
      </c>
      <c r="B90" s="43" t="s">
        <v>92</v>
      </c>
      <c r="C90" s="51">
        <v>35.6</v>
      </c>
      <c r="D90" s="51">
        <f>D58</f>
        <v>21.77999999999997</v>
      </c>
      <c r="E90" s="52">
        <f aca="true" t="shared" si="8" ref="E90:E101">F90+G90+H90+I90</f>
        <v>23.00940395999992</v>
      </c>
      <c r="F90" s="51">
        <v>0</v>
      </c>
      <c r="G90" s="51">
        <v>0</v>
      </c>
      <c r="H90" s="51">
        <v>0</v>
      </c>
      <c r="I90" s="51">
        <f>I58</f>
        <v>23.00940395999992</v>
      </c>
    </row>
    <row r="91" spans="1:9" ht="45.75" customHeight="1">
      <c r="A91" s="60" t="s">
        <v>93</v>
      </c>
      <c r="B91" s="43" t="s">
        <v>94</v>
      </c>
      <c r="C91" s="51">
        <v>226.1</v>
      </c>
      <c r="D91" s="51">
        <v>219.6159</v>
      </c>
      <c r="E91" s="52">
        <f t="shared" si="8"/>
        <v>217</v>
      </c>
      <c r="F91" s="55">
        <v>35</v>
      </c>
      <c r="G91" s="55">
        <v>35</v>
      </c>
      <c r="H91" s="55">
        <v>70</v>
      </c>
      <c r="I91" s="55">
        <v>77</v>
      </c>
    </row>
    <row r="92" spans="1:9" ht="33" customHeight="1">
      <c r="A92" s="77" t="s">
        <v>95</v>
      </c>
      <c r="B92" s="43" t="s">
        <v>96</v>
      </c>
      <c r="C92" s="51"/>
      <c r="D92" s="51"/>
      <c r="E92" s="52">
        <f t="shared" si="8"/>
        <v>0</v>
      </c>
      <c r="F92" s="51"/>
      <c r="G92" s="51"/>
      <c r="H92" s="51"/>
      <c r="I92" s="51"/>
    </row>
    <row r="93" spans="1:9" ht="18.75" customHeight="1">
      <c r="A93" s="60" t="s">
        <v>97</v>
      </c>
      <c r="B93" s="43" t="s">
        <v>98</v>
      </c>
      <c r="C93" s="51"/>
      <c r="D93" s="51"/>
      <c r="E93" s="52">
        <f t="shared" si="8"/>
        <v>0</v>
      </c>
      <c r="F93" s="51"/>
      <c r="G93" s="51"/>
      <c r="H93" s="51"/>
      <c r="I93" s="51"/>
    </row>
    <row r="94" spans="1:9" ht="19.5" customHeight="1">
      <c r="A94" s="60" t="s">
        <v>200</v>
      </c>
      <c r="B94" s="43" t="s">
        <v>99</v>
      </c>
      <c r="C94" s="51">
        <v>17.5</v>
      </c>
      <c r="D94" s="51">
        <v>18.009</v>
      </c>
      <c r="E94" s="52">
        <f t="shared" si="8"/>
        <v>18</v>
      </c>
      <c r="F94" s="52">
        <v>4.5</v>
      </c>
      <c r="G94" s="52">
        <v>4.5</v>
      </c>
      <c r="H94" s="52">
        <v>4.5</v>
      </c>
      <c r="I94" s="52">
        <v>4.5</v>
      </c>
    </row>
    <row r="95" spans="1:9" ht="36" customHeight="1">
      <c r="A95" s="60" t="s">
        <v>210</v>
      </c>
      <c r="B95" s="43" t="s">
        <v>100</v>
      </c>
      <c r="C95" s="51">
        <v>470.7</v>
      </c>
      <c r="D95" s="51">
        <v>476.6</v>
      </c>
      <c r="E95" s="52">
        <f>F95+G95+H95+I95</f>
        <v>537.0885000000001</v>
      </c>
      <c r="F95" s="52">
        <f>F38*0.195</f>
        <v>129.1095</v>
      </c>
      <c r="G95" s="52">
        <f>G38*0.195</f>
        <v>133.692</v>
      </c>
      <c r="H95" s="52">
        <f>H38*0.195</f>
        <v>136.6365</v>
      </c>
      <c r="I95" s="52">
        <f>I38*0.195</f>
        <v>137.6505</v>
      </c>
    </row>
    <row r="96" spans="1:9" ht="63" customHeight="1">
      <c r="A96" s="60" t="s">
        <v>101</v>
      </c>
      <c r="B96" s="43" t="s">
        <v>102</v>
      </c>
      <c r="C96" s="51">
        <v>24.5</v>
      </c>
      <c r="D96" s="51">
        <f>D66*0.15</f>
        <v>14.882999999999978</v>
      </c>
      <c r="E96" s="51">
        <f t="shared" si="8"/>
        <v>15.723092705999996</v>
      </c>
      <c r="F96" s="51">
        <f>F66*0.15</f>
        <v>3.038165099999985</v>
      </c>
      <c r="G96" s="51">
        <f>G66*0.15</f>
        <v>3.7062935999999906</v>
      </c>
      <c r="H96" s="51">
        <f>H66*0.15</f>
        <v>4.009601700000012</v>
      </c>
      <c r="I96" s="51">
        <f>I66*0.15</f>
        <v>4.969032306000008</v>
      </c>
    </row>
    <row r="97" spans="1:9" ht="45" customHeight="1">
      <c r="A97" s="57" t="s">
        <v>103</v>
      </c>
      <c r="B97" s="63" t="s">
        <v>104</v>
      </c>
      <c r="C97" s="51"/>
      <c r="D97" s="51"/>
      <c r="E97" s="51">
        <f t="shared" si="8"/>
        <v>0</v>
      </c>
      <c r="F97" s="51"/>
      <c r="G97" s="51"/>
      <c r="H97" s="51"/>
      <c r="I97" s="51"/>
    </row>
    <row r="98" spans="1:9" ht="73.5" customHeight="1">
      <c r="A98" s="60" t="s">
        <v>105</v>
      </c>
      <c r="B98" s="43" t="s">
        <v>106</v>
      </c>
      <c r="C98" s="51"/>
      <c r="D98" s="51"/>
      <c r="E98" s="51">
        <f t="shared" si="8"/>
        <v>0</v>
      </c>
      <c r="F98" s="51"/>
      <c r="G98" s="51"/>
      <c r="H98" s="51"/>
      <c r="I98" s="51"/>
    </row>
    <row r="99" spans="1:9" ht="24.75" customHeight="1">
      <c r="A99" s="60" t="s">
        <v>107</v>
      </c>
      <c r="B99" s="43" t="s">
        <v>108</v>
      </c>
      <c r="C99" s="51"/>
      <c r="D99" s="51"/>
      <c r="E99" s="51">
        <f t="shared" si="8"/>
        <v>0</v>
      </c>
      <c r="F99" s="51"/>
      <c r="G99" s="51"/>
      <c r="H99" s="51"/>
      <c r="I99" s="51"/>
    </row>
    <row r="100" spans="1:9" ht="23.25" customHeight="1">
      <c r="A100" s="60" t="s">
        <v>109</v>
      </c>
      <c r="B100" s="43" t="s">
        <v>110</v>
      </c>
      <c r="C100" s="51"/>
      <c r="D100" s="51"/>
      <c r="E100" s="51">
        <f t="shared" si="8"/>
        <v>0</v>
      </c>
      <c r="F100" s="51"/>
      <c r="G100" s="51"/>
      <c r="H100" s="51"/>
      <c r="I100" s="51"/>
    </row>
    <row r="101" spans="1:9" ht="57.75" customHeight="1">
      <c r="A101" s="57" t="s">
        <v>222</v>
      </c>
      <c r="B101" s="63" t="s">
        <v>111</v>
      </c>
      <c r="C101" s="52">
        <v>532.2</v>
      </c>
      <c r="D101" s="52">
        <v>509.4</v>
      </c>
      <c r="E101" s="51">
        <f t="shared" si="8"/>
        <v>579.669978</v>
      </c>
      <c r="F101" s="52">
        <f>F43</f>
        <v>139.34556600000002</v>
      </c>
      <c r="G101" s="52">
        <f>G43</f>
        <v>144.291376</v>
      </c>
      <c r="H101" s="52">
        <f>H43</f>
        <v>147.469322</v>
      </c>
      <c r="I101" s="52">
        <f>I43</f>
        <v>148.563714</v>
      </c>
    </row>
    <row r="102" spans="1:9" ht="48.75" customHeight="1">
      <c r="A102" s="57" t="s">
        <v>112</v>
      </c>
      <c r="B102" s="63" t="s">
        <v>113</v>
      </c>
      <c r="C102" s="52">
        <f aca="true" t="shared" si="9" ref="C102:I102">C103+C104</f>
        <v>0</v>
      </c>
      <c r="D102" s="52">
        <f t="shared" si="9"/>
        <v>0</v>
      </c>
      <c r="E102" s="52">
        <f t="shared" si="9"/>
        <v>0</v>
      </c>
      <c r="F102" s="52">
        <f t="shared" si="9"/>
        <v>0</v>
      </c>
      <c r="G102" s="52">
        <f t="shared" si="9"/>
        <v>0</v>
      </c>
      <c r="H102" s="52">
        <f t="shared" si="9"/>
        <v>0</v>
      </c>
      <c r="I102" s="52">
        <f t="shared" si="9"/>
        <v>0</v>
      </c>
    </row>
    <row r="103" spans="1:9" ht="25.5" customHeight="1">
      <c r="A103" s="60" t="s">
        <v>201</v>
      </c>
      <c r="B103" s="43" t="s">
        <v>114</v>
      </c>
      <c r="C103" s="51"/>
      <c r="D103" s="51"/>
      <c r="E103" s="52"/>
      <c r="F103" s="52"/>
      <c r="G103" s="52"/>
      <c r="H103" s="52"/>
      <c r="I103" s="52"/>
    </row>
    <row r="104" spans="1:9" ht="18.75" customHeight="1">
      <c r="A104" s="60" t="s">
        <v>202</v>
      </c>
      <c r="B104" s="43" t="s">
        <v>115</v>
      </c>
      <c r="C104" s="51"/>
      <c r="D104" s="51"/>
      <c r="E104" s="52"/>
      <c r="F104" s="52"/>
      <c r="G104" s="52"/>
      <c r="H104" s="52"/>
      <c r="I104" s="52"/>
    </row>
    <row r="105" spans="1:9" ht="18.75" customHeight="1">
      <c r="A105" s="89"/>
      <c r="B105" s="90"/>
      <c r="C105" s="91"/>
      <c r="D105" s="91"/>
      <c r="E105" s="92"/>
      <c r="F105" s="92"/>
      <c r="G105" s="93" t="s">
        <v>216</v>
      </c>
      <c r="H105" s="92"/>
      <c r="I105" s="92"/>
    </row>
    <row r="106" spans="1:9" s="2" customFormat="1" ht="33" customHeight="1">
      <c r="A106" s="97" t="s">
        <v>136</v>
      </c>
      <c r="B106" s="97"/>
      <c r="C106" s="97"/>
      <c r="D106" s="98" t="s">
        <v>116</v>
      </c>
      <c r="E106" s="98"/>
      <c r="F106" s="98"/>
      <c r="G106" s="98"/>
      <c r="H106" s="39" t="s">
        <v>116</v>
      </c>
      <c r="I106" s="39"/>
    </row>
    <row r="107" spans="1:9" s="2" customFormat="1" ht="21.75" customHeight="1">
      <c r="A107" s="95" t="s">
        <v>137</v>
      </c>
      <c r="B107" s="96" t="s">
        <v>138</v>
      </c>
      <c r="C107" s="96" t="s">
        <v>139</v>
      </c>
      <c r="D107" s="96" t="s">
        <v>140</v>
      </c>
      <c r="E107" s="96" t="s">
        <v>170</v>
      </c>
      <c r="F107" s="95" t="s">
        <v>141</v>
      </c>
      <c r="G107" s="95"/>
      <c r="H107" s="95"/>
      <c r="I107" s="95"/>
    </row>
    <row r="108" spans="1:9" s="2" customFormat="1" ht="30.75" customHeight="1">
      <c r="A108" s="95"/>
      <c r="B108" s="96"/>
      <c r="C108" s="96"/>
      <c r="D108" s="96"/>
      <c r="E108" s="96"/>
      <c r="F108" s="27" t="s">
        <v>142</v>
      </c>
      <c r="G108" s="27" t="s">
        <v>143</v>
      </c>
      <c r="H108" s="27" t="s">
        <v>144</v>
      </c>
      <c r="I108" s="27" t="s">
        <v>145</v>
      </c>
    </row>
    <row r="109" spans="1:9" s="2" customFormat="1" ht="15" customHeight="1">
      <c r="A109" s="27">
        <v>1</v>
      </c>
      <c r="B109" s="28">
        <v>2</v>
      </c>
      <c r="C109" s="28">
        <v>3</v>
      </c>
      <c r="D109" s="28">
        <v>4</v>
      </c>
      <c r="E109" s="28">
        <v>5</v>
      </c>
      <c r="F109" s="27">
        <v>6</v>
      </c>
      <c r="G109" s="27">
        <v>7</v>
      </c>
      <c r="H109" s="27">
        <v>8</v>
      </c>
      <c r="I109" s="27">
        <v>9</v>
      </c>
    </row>
    <row r="110" spans="1:9" s="2" customFormat="1" ht="18" customHeight="1">
      <c r="A110" s="31" t="s">
        <v>153</v>
      </c>
      <c r="B110" s="30" t="s">
        <v>146</v>
      </c>
      <c r="C110" s="45">
        <f aca="true" t="shared" si="10" ref="C110:I110">C66</f>
        <v>163</v>
      </c>
      <c r="D110" s="45">
        <f t="shared" si="10"/>
        <v>99.21999999999986</v>
      </c>
      <c r="E110" s="45">
        <f t="shared" si="10"/>
        <v>104.82061803999997</v>
      </c>
      <c r="F110" s="46">
        <f t="shared" si="10"/>
        <v>20.2544339999999</v>
      </c>
      <c r="G110" s="46">
        <f t="shared" si="10"/>
        <v>24.70862399999994</v>
      </c>
      <c r="H110" s="46">
        <f t="shared" si="10"/>
        <v>26.73067800000008</v>
      </c>
      <c r="I110" s="46">
        <f t="shared" si="10"/>
        <v>33.126882040000055</v>
      </c>
    </row>
    <row r="111" spans="1:9" s="2" customFormat="1" ht="15.75" customHeight="1">
      <c r="A111" s="31" t="s">
        <v>154</v>
      </c>
      <c r="B111" s="30" t="s">
        <v>147</v>
      </c>
      <c r="C111" s="45">
        <f>C79</f>
        <v>525</v>
      </c>
      <c r="D111" s="45">
        <f aca="true" t="shared" si="11" ref="D111:I111">D84</f>
        <v>585.7</v>
      </c>
      <c r="E111" s="45">
        <f t="shared" si="11"/>
        <v>585.7000000000002</v>
      </c>
      <c r="F111" s="45">
        <f t="shared" si="11"/>
        <v>605.954434</v>
      </c>
      <c r="G111" s="45">
        <f t="shared" si="11"/>
        <v>630.663058</v>
      </c>
      <c r="H111" s="45">
        <f t="shared" si="11"/>
        <v>657.3937360000001</v>
      </c>
      <c r="I111" s="45">
        <f t="shared" si="11"/>
        <v>585.7000000000003</v>
      </c>
    </row>
    <row r="112" spans="1:9" s="2" customFormat="1" ht="18" customHeight="1">
      <c r="A112" s="31" t="s">
        <v>155</v>
      </c>
      <c r="B112" s="30" t="s">
        <v>148</v>
      </c>
      <c r="C112" s="45">
        <f aca="true" t="shared" si="12" ref="C112:I112">C47</f>
        <v>68.8</v>
      </c>
      <c r="D112" s="45">
        <f t="shared" si="12"/>
        <v>69</v>
      </c>
      <c r="E112" s="45">
        <f t="shared" si="12"/>
        <v>45</v>
      </c>
      <c r="F112" s="45">
        <f t="shared" si="12"/>
        <v>11.3</v>
      </c>
      <c r="G112" s="45">
        <f t="shared" si="12"/>
        <v>11.3</v>
      </c>
      <c r="H112" s="45">
        <f t="shared" si="12"/>
        <v>11.2</v>
      </c>
      <c r="I112" s="45">
        <f t="shared" si="12"/>
        <v>11.2</v>
      </c>
    </row>
    <row r="113" spans="1:9" s="2" customFormat="1" ht="15" customHeight="1">
      <c r="A113" s="31" t="s">
        <v>156</v>
      </c>
      <c r="B113" s="30" t="s">
        <v>149</v>
      </c>
      <c r="C113" s="47"/>
      <c r="D113" s="47"/>
      <c r="E113" s="47"/>
      <c r="F113" s="48"/>
      <c r="G113" s="48"/>
      <c r="H113" s="48"/>
      <c r="I113" s="48"/>
    </row>
    <row r="114" spans="1:9" s="2" customFormat="1" ht="20.25" customHeight="1">
      <c r="A114" s="31" t="s">
        <v>157</v>
      </c>
      <c r="B114" s="30" t="s">
        <v>150</v>
      </c>
      <c r="C114" s="47"/>
      <c r="D114" s="47"/>
      <c r="E114" s="47"/>
      <c r="F114" s="48"/>
      <c r="G114" s="48"/>
      <c r="H114" s="48"/>
      <c r="I114" s="48"/>
    </row>
    <row r="115" spans="1:9" s="2" customFormat="1" ht="51" customHeight="1">
      <c r="A115" s="32" t="s">
        <v>158</v>
      </c>
      <c r="B115" s="30" t="s">
        <v>151</v>
      </c>
      <c r="C115" s="45">
        <v>125.2</v>
      </c>
      <c r="D115" s="47"/>
      <c r="E115" s="47"/>
      <c r="F115" s="48"/>
      <c r="G115" s="48"/>
      <c r="H115" s="48"/>
      <c r="I115" s="48"/>
    </row>
    <row r="116" spans="1:9" s="2" customFormat="1" ht="18" customHeight="1">
      <c r="A116" s="31" t="s">
        <v>159</v>
      </c>
      <c r="B116" s="30" t="s">
        <v>152</v>
      </c>
      <c r="C116" s="47"/>
      <c r="D116" s="47"/>
      <c r="E116" s="47"/>
      <c r="F116" s="48"/>
      <c r="G116" s="48"/>
      <c r="H116" s="48"/>
      <c r="I116" s="48"/>
    </row>
    <row r="117" spans="1:9" s="2" customFormat="1" ht="28.5" customHeight="1">
      <c r="A117" s="33" t="s">
        <v>160</v>
      </c>
      <c r="B117" s="29"/>
      <c r="C117" s="26"/>
      <c r="D117" s="26"/>
      <c r="E117" s="26"/>
      <c r="F117" s="25"/>
      <c r="G117" s="25"/>
      <c r="H117" s="25"/>
      <c r="I117" s="25"/>
    </row>
    <row r="118" spans="1:9" s="2" customFormat="1" ht="34.5" customHeight="1">
      <c r="A118" s="95" t="s">
        <v>137</v>
      </c>
      <c r="B118" s="96" t="s">
        <v>138</v>
      </c>
      <c r="C118" s="96" t="s">
        <v>139</v>
      </c>
      <c r="D118" s="96" t="s">
        <v>140</v>
      </c>
      <c r="E118" s="96" t="s">
        <v>169</v>
      </c>
      <c r="F118" s="95" t="s">
        <v>141</v>
      </c>
      <c r="G118" s="95"/>
      <c r="H118" s="95"/>
      <c r="I118" s="95"/>
    </row>
    <row r="119" spans="1:9" s="2" customFormat="1" ht="33.75" customHeight="1">
      <c r="A119" s="95"/>
      <c r="B119" s="96"/>
      <c r="C119" s="96"/>
      <c r="D119" s="96"/>
      <c r="E119" s="96"/>
      <c r="F119" s="27" t="s">
        <v>142</v>
      </c>
      <c r="G119" s="27" t="s">
        <v>143</v>
      </c>
      <c r="H119" s="27" t="s">
        <v>144</v>
      </c>
      <c r="I119" s="27" t="s">
        <v>145</v>
      </c>
    </row>
    <row r="120" spans="1:9" s="2" customFormat="1" ht="14.25" customHeight="1">
      <c r="A120" s="27">
        <v>1</v>
      </c>
      <c r="B120" s="28">
        <v>2</v>
      </c>
      <c r="C120" s="28">
        <v>3</v>
      </c>
      <c r="D120" s="28">
        <v>4</v>
      </c>
      <c r="E120" s="28">
        <v>5</v>
      </c>
      <c r="F120" s="27">
        <v>6</v>
      </c>
      <c r="G120" s="27">
        <v>7</v>
      </c>
      <c r="H120" s="27">
        <v>8</v>
      </c>
      <c r="I120" s="27">
        <v>9</v>
      </c>
    </row>
    <row r="121" spans="1:9" s="2" customFormat="1" ht="34.5" customHeight="1">
      <c r="A121" s="31" t="s">
        <v>165</v>
      </c>
      <c r="B121" s="30" t="s">
        <v>161</v>
      </c>
      <c r="C121" s="28"/>
      <c r="D121" s="28"/>
      <c r="E121" s="28"/>
      <c r="F121" s="27"/>
      <c r="G121" s="27"/>
      <c r="H121" s="27"/>
      <c r="I121" s="27"/>
    </row>
    <row r="122" spans="1:9" s="2" customFormat="1" ht="38.25" customHeight="1">
      <c r="A122" s="31" t="s">
        <v>167</v>
      </c>
      <c r="B122" s="30" t="s">
        <v>162</v>
      </c>
      <c r="C122" s="45"/>
      <c r="D122" s="28">
        <v>30</v>
      </c>
      <c r="E122" s="84">
        <f>F122+G122+H122+I122</f>
        <v>30</v>
      </c>
      <c r="F122" s="27"/>
      <c r="G122" s="83">
        <v>30</v>
      </c>
      <c r="H122" s="27"/>
      <c r="I122" s="27"/>
    </row>
    <row r="123" spans="1:9" s="2" customFormat="1" ht="57" customHeight="1">
      <c r="A123" s="32" t="s">
        <v>166</v>
      </c>
      <c r="B123" s="30" t="s">
        <v>163</v>
      </c>
      <c r="C123" s="28">
        <v>13</v>
      </c>
      <c r="D123" s="28">
        <v>10</v>
      </c>
      <c r="E123" s="84">
        <f>F123+G123+H123+I123</f>
        <v>10</v>
      </c>
      <c r="F123" s="83">
        <v>10</v>
      </c>
      <c r="G123" s="27"/>
      <c r="H123" s="27"/>
      <c r="I123" s="27"/>
    </row>
    <row r="124" spans="1:9" s="2" customFormat="1" ht="54.75" customHeight="1">
      <c r="A124" s="32" t="s">
        <v>168</v>
      </c>
      <c r="B124" s="30" t="s">
        <v>164</v>
      </c>
      <c r="C124" s="28">
        <v>126</v>
      </c>
      <c r="D124" s="28">
        <v>24.8</v>
      </c>
      <c r="E124" s="28">
        <f>F124+G124+H124+I124</f>
        <v>24.8</v>
      </c>
      <c r="F124" s="27"/>
      <c r="G124" s="27"/>
      <c r="H124" s="27">
        <v>24.8</v>
      </c>
      <c r="I124" s="27"/>
    </row>
    <row r="125" spans="1:9" s="2" customFormat="1" ht="26.25" customHeight="1">
      <c r="A125" s="94" t="s">
        <v>171</v>
      </c>
      <c r="B125" s="94"/>
      <c r="C125" s="94"/>
      <c r="D125" s="94"/>
      <c r="E125" s="94"/>
      <c r="F125" s="94"/>
      <c r="G125" s="94"/>
      <c r="H125" s="94"/>
      <c r="I125" s="94"/>
    </row>
    <row r="126" spans="1:9" s="2" customFormat="1" ht="17.25">
      <c r="A126" s="95" t="s">
        <v>137</v>
      </c>
      <c r="B126" s="96" t="s">
        <v>138</v>
      </c>
      <c r="C126" s="96" t="s">
        <v>139</v>
      </c>
      <c r="D126" s="96" t="s">
        <v>140</v>
      </c>
      <c r="E126" s="96" t="s">
        <v>169</v>
      </c>
      <c r="F126" s="95" t="s">
        <v>141</v>
      </c>
      <c r="G126" s="95"/>
      <c r="H126" s="95"/>
      <c r="I126" s="95"/>
    </row>
    <row r="127" spans="1:9" s="2" customFormat="1" ht="50.25" customHeight="1">
      <c r="A127" s="95"/>
      <c r="B127" s="96"/>
      <c r="C127" s="96"/>
      <c r="D127" s="96"/>
      <c r="E127" s="96"/>
      <c r="F127" s="27" t="s">
        <v>142</v>
      </c>
      <c r="G127" s="27" t="s">
        <v>143</v>
      </c>
      <c r="H127" s="27" t="s">
        <v>144</v>
      </c>
      <c r="I127" s="27" t="s">
        <v>145</v>
      </c>
    </row>
    <row r="128" spans="1:9" s="2" customFormat="1" ht="16.5" customHeight="1">
      <c r="A128" s="27">
        <v>1</v>
      </c>
      <c r="B128" s="28">
        <v>2</v>
      </c>
      <c r="C128" s="28">
        <v>3</v>
      </c>
      <c r="D128" s="28">
        <v>4</v>
      </c>
      <c r="E128" s="28">
        <v>5</v>
      </c>
      <c r="F128" s="27">
        <v>6</v>
      </c>
      <c r="G128" s="27">
        <v>7</v>
      </c>
      <c r="H128" s="27">
        <v>8</v>
      </c>
      <c r="I128" s="27">
        <v>9</v>
      </c>
    </row>
    <row r="129" spans="1:9" ht="94.5" customHeight="1">
      <c r="A129" s="35" t="s">
        <v>185</v>
      </c>
      <c r="B129" s="34" t="s">
        <v>172</v>
      </c>
      <c r="C129" s="49">
        <f aca="true" t="shared" si="13" ref="C129:I129">C130+C134</f>
        <v>27</v>
      </c>
      <c r="D129" s="49">
        <f t="shared" si="13"/>
        <v>32</v>
      </c>
      <c r="E129" s="49">
        <f t="shared" si="13"/>
        <v>32</v>
      </c>
      <c r="F129" s="49">
        <f t="shared" si="13"/>
        <v>32</v>
      </c>
      <c r="G129" s="49">
        <f t="shared" si="13"/>
        <v>32</v>
      </c>
      <c r="H129" s="49">
        <f t="shared" si="13"/>
        <v>32</v>
      </c>
      <c r="I129" s="49">
        <f t="shared" si="13"/>
        <v>32</v>
      </c>
    </row>
    <row r="130" spans="1:9" ht="17.25">
      <c r="A130" s="78" t="s">
        <v>203</v>
      </c>
      <c r="B130" s="34"/>
      <c r="C130" s="49">
        <v>15</v>
      </c>
      <c r="D130" s="49">
        <v>20</v>
      </c>
      <c r="E130" s="49">
        <v>20</v>
      </c>
      <c r="F130" s="49">
        <v>20</v>
      </c>
      <c r="G130" s="49">
        <v>20</v>
      </c>
      <c r="H130" s="49">
        <v>20</v>
      </c>
      <c r="I130" s="49">
        <v>20</v>
      </c>
    </row>
    <row r="131" spans="1:9" ht="17.25">
      <c r="A131" s="36" t="s">
        <v>186</v>
      </c>
      <c r="B131" s="30" t="s">
        <v>175</v>
      </c>
      <c r="C131" s="49">
        <v>1</v>
      </c>
      <c r="D131" s="49">
        <v>1</v>
      </c>
      <c r="E131" s="49">
        <v>1</v>
      </c>
      <c r="F131" s="49">
        <v>1</v>
      </c>
      <c r="G131" s="49">
        <v>1</v>
      </c>
      <c r="H131" s="49">
        <v>1</v>
      </c>
      <c r="I131" s="49">
        <v>1</v>
      </c>
    </row>
    <row r="132" spans="1:9" ht="17.25">
      <c r="A132" s="36" t="s">
        <v>187</v>
      </c>
      <c r="B132" s="30" t="s">
        <v>176</v>
      </c>
      <c r="C132" s="49">
        <v>2</v>
      </c>
      <c r="D132" s="49">
        <v>3</v>
      </c>
      <c r="E132" s="49">
        <v>3</v>
      </c>
      <c r="F132" s="49">
        <v>3</v>
      </c>
      <c r="G132" s="49">
        <v>3</v>
      </c>
      <c r="H132" s="49">
        <v>3</v>
      </c>
      <c r="I132" s="49">
        <v>3</v>
      </c>
    </row>
    <row r="133" spans="1:9" ht="17.25">
      <c r="A133" s="36" t="s">
        <v>188</v>
      </c>
      <c r="B133" s="30" t="s">
        <v>177</v>
      </c>
      <c r="C133" s="49">
        <v>12</v>
      </c>
      <c r="D133" s="49">
        <v>16</v>
      </c>
      <c r="E133" s="49">
        <v>16</v>
      </c>
      <c r="F133" s="49">
        <v>16</v>
      </c>
      <c r="G133" s="49">
        <v>16</v>
      </c>
      <c r="H133" s="49">
        <v>16</v>
      </c>
      <c r="I133" s="49">
        <v>16</v>
      </c>
    </row>
    <row r="134" spans="1:9" ht="36" customHeight="1">
      <c r="A134" s="78" t="s">
        <v>204</v>
      </c>
      <c r="B134" s="30"/>
      <c r="C134" s="49">
        <v>12</v>
      </c>
      <c r="D134" s="49">
        <v>12</v>
      </c>
      <c r="E134" s="49">
        <v>12</v>
      </c>
      <c r="F134" s="49">
        <v>12</v>
      </c>
      <c r="G134" s="49">
        <v>12</v>
      </c>
      <c r="H134" s="49">
        <v>12</v>
      </c>
      <c r="I134" s="49">
        <v>12</v>
      </c>
    </row>
    <row r="135" spans="1:9" ht="17.25">
      <c r="A135" s="37" t="s">
        <v>189</v>
      </c>
      <c r="B135" s="30" t="s">
        <v>173</v>
      </c>
      <c r="C135" s="49">
        <f>C136+C137+C138+C139+C140+C143+C141+C142</f>
        <v>2310.4</v>
      </c>
      <c r="D135" s="49">
        <f>D136+D137+D138+D139+D140+D143+D141+D142</f>
        <v>2444</v>
      </c>
      <c r="E135" s="50">
        <f>E136+E137+E138+E139+E140+E141+E142</f>
        <v>2754.3</v>
      </c>
      <c r="F135" s="50">
        <f>F136+F137+F138+F139+F140+F141+F142</f>
        <v>662.1</v>
      </c>
      <c r="G135" s="50">
        <f>G136+G137+G138+G139+G140+G141+G142</f>
        <v>685.6000000000001</v>
      </c>
      <c r="H135" s="50">
        <f>H136+H137+H138+H139+H140+H141+H142</f>
        <v>700.8000000000001</v>
      </c>
      <c r="I135" s="50">
        <f>I136+I137+I138+I139+I140+I141+I142</f>
        <v>705.8000000000001</v>
      </c>
    </row>
    <row r="136" spans="1:9" ht="17.25">
      <c r="A136" s="36" t="s">
        <v>206</v>
      </c>
      <c r="B136" s="30"/>
      <c r="C136" s="49">
        <v>1196.3</v>
      </c>
      <c r="D136" s="49">
        <v>1345.1</v>
      </c>
      <c r="E136" s="49">
        <f aca="true" t="shared" si="14" ref="E136:E143">F136+G136+H136+I136</f>
        <v>1696.1000000000001</v>
      </c>
      <c r="F136" s="49">
        <v>412.1</v>
      </c>
      <c r="G136" s="49">
        <v>412.1</v>
      </c>
      <c r="H136" s="49">
        <v>433.2</v>
      </c>
      <c r="I136" s="49">
        <v>438.7</v>
      </c>
    </row>
    <row r="137" spans="1:9" ht="17.25">
      <c r="A137" s="36" t="s">
        <v>191</v>
      </c>
      <c r="B137" s="30"/>
      <c r="C137" s="49">
        <v>213.8</v>
      </c>
      <c r="D137" s="50">
        <v>253.1</v>
      </c>
      <c r="E137" s="49">
        <f t="shared" si="14"/>
        <v>344.8</v>
      </c>
      <c r="F137" s="49">
        <v>83.9</v>
      </c>
      <c r="G137" s="49">
        <v>83.9</v>
      </c>
      <c r="H137" s="49">
        <v>87.9</v>
      </c>
      <c r="I137" s="49">
        <v>89.1</v>
      </c>
    </row>
    <row r="138" spans="1:9" ht="17.25">
      <c r="A138" s="36" t="s">
        <v>234</v>
      </c>
      <c r="B138" s="30"/>
      <c r="C138" s="49">
        <v>418.7</v>
      </c>
      <c r="D138" s="49">
        <v>319.2</v>
      </c>
      <c r="E138" s="49">
        <f t="shared" si="14"/>
        <v>219.6</v>
      </c>
      <c r="F138" s="49">
        <v>53.7</v>
      </c>
      <c r="G138" s="49">
        <v>56.2</v>
      </c>
      <c r="H138" s="50">
        <v>47.1</v>
      </c>
      <c r="I138" s="50">
        <v>62.6</v>
      </c>
    </row>
    <row r="139" spans="1:9" ht="17.25">
      <c r="A139" s="36" t="s">
        <v>192</v>
      </c>
      <c r="B139" s="30"/>
      <c r="C139" s="49">
        <v>1</v>
      </c>
      <c r="D139" s="49">
        <v>20.4</v>
      </c>
      <c r="E139" s="49">
        <f t="shared" si="14"/>
        <v>20.4</v>
      </c>
      <c r="F139" s="49"/>
      <c r="G139" s="49">
        <v>10.2</v>
      </c>
      <c r="H139" s="49"/>
      <c r="I139" s="49">
        <v>10.2</v>
      </c>
    </row>
    <row r="140" spans="1:9" ht="17.25">
      <c r="A140" s="36" t="s">
        <v>193</v>
      </c>
      <c r="B140" s="30"/>
      <c r="C140" s="49">
        <v>77.4</v>
      </c>
      <c r="D140" s="49">
        <v>87.8</v>
      </c>
      <c r="E140" s="49">
        <f t="shared" si="14"/>
        <v>138.39999999999998</v>
      </c>
      <c r="F140" s="49">
        <v>32.4</v>
      </c>
      <c r="G140" s="49">
        <v>38.2</v>
      </c>
      <c r="H140" s="49">
        <v>52.6</v>
      </c>
      <c r="I140" s="49">
        <v>15.2</v>
      </c>
    </row>
    <row r="141" spans="1:9" ht="17.25" customHeight="1">
      <c r="A141" s="36" t="s">
        <v>231</v>
      </c>
      <c r="B141" s="30"/>
      <c r="C141" s="49">
        <v>13.6</v>
      </c>
      <c r="D141" s="49"/>
      <c r="E141" s="49">
        <f t="shared" si="14"/>
        <v>0</v>
      </c>
      <c r="F141" s="49"/>
      <c r="G141" s="49"/>
      <c r="H141" s="49"/>
      <c r="I141" s="49"/>
    </row>
    <row r="142" spans="1:9" ht="17.25">
      <c r="A142" s="36" t="s">
        <v>205</v>
      </c>
      <c r="B142" s="30"/>
      <c r="C142" s="49">
        <v>389.6</v>
      </c>
      <c r="D142" s="50">
        <v>335</v>
      </c>
      <c r="E142" s="50">
        <f t="shared" si="14"/>
        <v>335</v>
      </c>
      <c r="F142" s="50">
        <v>80</v>
      </c>
      <c r="G142" s="50">
        <v>85</v>
      </c>
      <c r="H142" s="50">
        <v>80</v>
      </c>
      <c r="I142" s="50">
        <v>90</v>
      </c>
    </row>
    <row r="143" spans="1:9" ht="17.25">
      <c r="A143" s="36" t="s">
        <v>233</v>
      </c>
      <c r="B143" s="30"/>
      <c r="C143" s="49"/>
      <c r="D143" s="50">
        <v>83.4</v>
      </c>
      <c r="E143" s="50">
        <f t="shared" si="14"/>
        <v>113.4</v>
      </c>
      <c r="F143" s="50"/>
      <c r="G143" s="50"/>
      <c r="H143" s="50"/>
      <c r="I143" s="50">
        <v>113.4</v>
      </c>
    </row>
    <row r="144" spans="1:9" ht="57" customHeight="1">
      <c r="A144" s="38" t="s">
        <v>190</v>
      </c>
      <c r="B144" s="30" t="s">
        <v>174</v>
      </c>
      <c r="C144" s="50">
        <v>6.4</v>
      </c>
      <c r="D144" s="50">
        <v>8.8</v>
      </c>
      <c r="E144" s="50">
        <v>9.8</v>
      </c>
      <c r="F144" s="50">
        <v>9.8</v>
      </c>
      <c r="G144" s="50">
        <v>9.8</v>
      </c>
      <c r="H144" s="50">
        <v>9.8</v>
      </c>
      <c r="I144" s="50">
        <v>9.8</v>
      </c>
    </row>
    <row r="145" spans="1:9" ht="17.25">
      <c r="A145" s="36" t="s">
        <v>186</v>
      </c>
      <c r="B145" s="30" t="s">
        <v>178</v>
      </c>
      <c r="C145" s="49">
        <v>18.3</v>
      </c>
      <c r="D145" s="49">
        <v>16.4</v>
      </c>
      <c r="E145" s="50">
        <v>27</v>
      </c>
      <c r="F145" s="50">
        <v>27</v>
      </c>
      <c r="G145" s="50">
        <v>27</v>
      </c>
      <c r="H145" s="50">
        <v>27</v>
      </c>
      <c r="I145" s="50">
        <v>27</v>
      </c>
    </row>
    <row r="146" spans="1:9" ht="17.25">
      <c r="A146" s="36" t="s">
        <v>187</v>
      </c>
      <c r="B146" s="30" t="s">
        <v>179</v>
      </c>
      <c r="C146" s="49">
        <v>18.4</v>
      </c>
      <c r="D146" s="50">
        <v>12</v>
      </c>
      <c r="E146" s="50">
        <v>15.2</v>
      </c>
      <c r="F146" s="50">
        <v>15.2</v>
      </c>
      <c r="G146" s="50">
        <v>15.2</v>
      </c>
      <c r="H146" s="50">
        <v>15.2</v>
      </c>
      <c r="I146" s="50">
        <v>15.2</v>
      </c>
    </row>
    <row r="147" spans="1:9" ht="17.25">
      <c r="A147" s="36" t="s">
        <v>188</v>
      </c>
      <c r="B147" s="30" t="s">
        <v>180</v>
      </c>
      <c r="C147" s="49">
        <v>9.3</v>
      </c>
      <c r="D147" s="50">
        <v>8</v>
      </c>
      <c r="E147" s="50">
        <v>10.7</v>
      </c>
      <c r="F147" s="50">
        <v>10.7</v>
      </c>
      <c r="G147" s="50">
        <v>10.7</v>
      </c>
      <c r="H147" s="50">
        <v>10.7</v>
      </c>
      <c r="I147" s="50">
        <v>10.7</v>
      </c>
    </row>
    <row r="148" ht="32.25" customHeight="1"/>
    <row r="149" ht="12.75" hidden="1"/>
    <row r="150" spans="1:7" ht="18.75">
      <c r="A150" s="53" t="s">
        <v>118</v>
      </c>
      <c r="B150" s="54"/>
      <c r="C150" s="54"/>
      <c r="D150" s="54" t="s">
        <v>181</v>
      </c>
      <c r="E150" s="54"/>
      <c r="F150" s="53" t="s">
        <v>184</v>
      </c>
      <c r="G150" s="54"/>
    </row>
    <row r="151" spans="1:7" ht="18.75">
      <c r="A151" s="54"/>
      <c r="B151" s="54"/>
      <c r="C151" s="54"/>
      <c r="D151" s="53" t="s">
        <v>182</v>
      </c>
      <c r="E151" s="53"/>
      <c r="F151" s="53" t="s">
        <v>183</v>
      </c>
      <c r="G151" s="53"/>
    </row>
  </sheetData>
  <sheetProtection selectLockedCells="1" selectUnlockedCells="1"/>
  <mergeCells count="49">
    <mergeCell ref="E1:F1"/>
    <mergeCell ref="G1:I1"/>
    <mergeCell ref="E2:I2"/>
    <mergeCell ref="E3:I3"/>
    <mergeCell ref="A5:I5"/>
    <mergeCell ref="A6:I6"/>
    <mergeCell ref="A7:I7"/>
    <mergeCell ref="A10:I10"/>
    <mergeCell ref="A11:A12"/>
    <mergeCell ref="B11:B12"/>
    <mergeCell ref="C11:C12"/>
    <mergeCell ref="D11:D12"/>
    <mergeCell ref="E11:E12"/>
    <mergeCell ref="F11:I11"/>
    <mergeCell ref="A70:I70"/>
    <mergeCell ref="A75:A76"/>
    <mergeCell ref="B75:B76"/>
    <mergeCell ref="C75:C76"/>
    <mergeCell ref="D75:D76"/>
    <mergeCell ref="E75:E76"/>
    <mergeCell ref="F75:I75"/>
    <mergeCell ref="A85:I85"/>
    <mergeCell ref="A86:A87"/>
    <mergeCell ref="B86:B87"/>
    <mergeCell ref="C86:C87"/>
    <mergeCell ref="D86:D87"/>
    <mergeCell ref="E86:E87"/>
    <mergeCell ref="F86:I86"/>
    <mergeCell ref="A106:C106"/>
    <mergeCell ref="D106:G106"/>
    <mergeCell ref="A107:A108"/>
    <mergeCell ref="B107:B108"/>
    <mergeCell ref="C107:C108"/>
    <mergeCell ref="D107:D108"/>
    <mergeCell ref="E107:E108"/>
    <mergeCell ref="F107:I107"/>
    <mergeCell ref="A118:A119"/>
    <mergeCell ref="B118:B119"/>
    <mergeCell ref="C118:C119"/>
    <mergeCell ref="D118:D119"/>
    <mergeCell ref="E118:E119"/>
    <mergeCell ref="F118:I118"/>
    <mergeCell ref="A125:I125"/>
    <mergeCell ref="A126:A127"/>
    <mergeCell ref="B126:B127"/>
    <mergeCell ref="C126:C127"/>
    <mergeCell ref="D126:D127"/>
    <mergeCell ref="E126:E127"/>
    <mergeCell ref="F126:I126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58" r:id="rId1"/>
  <headerFooter differentFirst="1" scaleWithDoc="0" alignWithMargins="0">
    <oddHeader>&amp;C&amp;P</oddHeader>
    <firstHeader>&amp;C&amp;P</firstHeader>
  </headerFooter>
  <rowBreaks count="3" manualBreakCount="3">
    <brk id="31" max="8" man="1"/>
    <brk id="67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Titar</dc:creator>
  <cp:keywords/>
  <dc:description/>
  <cp:lastModifiedBy>Пользователь</cp:lastModifiedBy>
  <cp:lastPrinted>2021-01-21T07:46:06Z</cp:lastPrinted>
  <dcterms:created xsi:type="dcterms:W3CDTF">2016-12-07T13:18:48Z</dcterms:created>
  <dcterms:modified xsi:type="dcterms:W3CDTF">2021-01-21T07:46:49Z</dcterms:modified>
  <cp:category/>
  <cp:version/>
  <cp:contentType/>
  <cp:contentStatus/>
</cp:coreProperties>
</file>