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68" windowHeight="9438" tabRatio="634" activeTab="0"/>
  </bookViews>
  <sheets>
    <sheet name="1 (2)" sheetId="1" r:id="rId1"/>
  </sheets>
  <definedNames>
    <definedName name="_xlnm.Print_Area" localSheetId="0">'1 (2)'!$A$1:$F$144</definedName>
  </definedNames>
  <calcPr fullCalcOnLoad="1" refMode="R1C1"/>
</workbook>
</file>

<file path=xl/sharedStrings.xml><?xml version="1.0" encoding="utf-8"?>
<sst xmlns="http://schemas.openxmlformats.org/spreadsheetml/2006/main" count="248" uniqueCount="218">
  <si>
    <t xml:space="preserve"> Основні фінансові показники підприємства</t>
  </si>
  <si>
    <t xml:space="preserve">                                                                          I. Формування прибутку підприємства</t>
  </si>
  <si>
    <t> Показники</t>
  </si>
  <si>
    <t>Код рядка </t>
  </si>
  <si>
    <t>1 </t>
  </si>
  <si>
    <t>2 </t>
  </si>
  <si>
    <t>4 </t>
  </si>
  <si>
    <t>5 </t>
  </si>
  <si>
    <t>6 </t>
  </si>
  <si>
    <t>Доходи </t>
  </si>
  <si>
    <t>  </t>
  </si>
  <si>
    <t>Дохід (виручка) від реалізації продукції (товарів, робіт, послуг) </t>
  </si>
  <si>
    <t>001 </t>
  </si>
  <si>
    <t>Податок на додану вартість </t>
  </si>
  <si>
    <t>002 </t>
  </si>
  <si>
    <t>003 </t>
  </si>
  <si>
    <t>004 </t>
  </si>
  <si>
    <t>005 </t>
  </si>
  <si>
    <t>006 </t>
  </si>
  <si>
    <t>007 </t>
  </si>
  <si>
    <t>008 </t>
  </si>
  <si>
    <t>009 </t>
  </si>
  <si>
    <t>Надзвичайні доходи (відшкодування збитків від надзвичайних ситуацій, стихійного лиха, пожеж, техногенних аварій тощо) </t>
  </si>
  <si>
    <t>010 </t>
  </si>
  <si>
    <t>Усього доходів </t>
  </si>
  <si>
    <t>011 </t>
  </si>
  <si>
    <t>Витрати </t>
  </si>
  <si>
    <t>012 </t>
  </si>
  <si>
    <t>013 </t>
  </si>
  <si>
    <t>013/1 </t>
  </si>
  <si>
    <t xml:space="preserve"> - витрати, пов'язані з використанням службових автомобілів </t>
  </si>
  <si>
    <t>013/2 </t>
  </si>
  <si>
    <t xml:space="preserve"> - витрати на зв'язок </t>
  </si>
  <si>
    <t>013/3 </t>
  </si>
  <si>
    <t>витрати на службові відрядження </t>
  </si>
  <si>
    <t>013/4 </t>
  </si>
  <si>
    <t>013/5 </t>
  </si>
  <si>
    <t>014 </t>
  </si>
  <si>
    <t>015 </t>
  </si>
  <si>
    <t>Фінансові витрати (розшифрувати) </t>
  </si>
  <si>
    <t>016 </t>
  </si>
  <si>
    <t>Втрати від участі в капіталі (розшифрувати) </t>
  </si>
  <si>
    <t>017 </t>
  </si>
  <si>
    <t>018 </t>
  </si>
  <si>
    <t>Податок на прибуток від звичайної діяльності </t>
  </si>
  <si>
    <t>019 </t>
  </si>
  <si>
    <t>Надзвичайні витрати (невідшкодовані збитки) </t>
  </si>
  <si>
    <t>020 </t>
  </si>
  <si>
    <t>021 </t>
  </si>
  <si>
    <t>Фінансові результати діяльності: </t>
  </si>
  <si>
    <t>Валовий прибуток (збиток) </t>
  </si>
  <si>
    <t>022 </t>
  </si>
  <si>
    <t>Фінансовий результат від операційної діяльності </t>
  </si>
  <si>
    <t>023 </t>
  </si>
  <si>
    <t>Фінансовий результат від звичайної діяльності до оподаткування </t>
  </si>
  <si>
    <t>024 </t>
  </si>
  <si>
    <t>Чистий прибуток (збиток), у тому числі: </t>
  </si>
  <si>
    <t>025 </t>
  </si>
  <si>
    <t>прибуток  </t>
  </si>
  <si>
    <t>025/1 </t>
  </si>
  <si>
    <t>збиток </t>
  </si>
  <si>
    <t>025/2 </t>
  </si>
  <si>
    <t>II. Розподіл чистого прибутку </t>
  </si>
  <si>
    <t>Відрахування частини чистого прибутку до державного бюджету:  </t>
  </si>
  <si>
    <t>026 </t>
  </si>
  <si>
    <t>Відрахування до фонду на виплату дивідендів: 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</si>
  <si>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 </t>
  </si>
  <si>
    <t>029 </t>
  </si>
  <si>
    <t>у тому числі на державну частку </t>
  </si>
  <si>
    <t>029/1 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</si>
  <si>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 </t>
  </si>
  <si>
    <t>030 </t>
  </si>
  <si>
    <t>Залишок нерозподіленого прибутку (непокритого збитку) на початок звітного періоду </t>
  </si>
  <si>
    <t>027 </t>
  </si>
  <si>
    <t>Розвиток виробництва </t>
  </si>
  <si>
    <t>028 </t>
  </si>
  <si>
    <t>Резервний фонд </t>
  </si>
  <si>
    <t>Інші цілі (розшифрувати) </t>
  </si>
  <si>
    <t>031 </t>
  </si>
  <si>
    <t>Залишок нерозподіленого прибутку (непокритого збитку) на кінець звітного періоду </t>
  </si>
  <si>
    <t>032 </t>
  </si>
  <si>
    <t>податок на прибуток </t>
  </si>
  <si>
    <t>033/1 </t>
  </si>
  <si>
    <t>акцизний збір </t>
  </si>
  <si>
    <t>037/2 </t>
  </si>
  <si>
    <t>ПДВ, що підлягає сплаті до бюджету за підсумками звітного періоду </t>
  </si>
  <si>
    <t>033/2 </t>
  </si>
  <si>
    <t>ПДВ, що підлягає відшкодуванню з бюджету за підсумками звітного періоду </t>
  </si>
  <si>
    <t>033/3 </t>
  </si>
  <si>
    <t>рентні платежі </t>
  </si>
  <si>
    <t>033/4 </t>
  </si>
  <si>
    <t>033/5 </t>
  </si>
  <si>
    <t>033/6 </t>
  </si>
  <si>
    <t>відрахування частини чистого прибутку комунальними  підприємствами </t>
  </si>
  <si>
    <t>033/6/1 </t>
  </si>
  <si>
    <t>Погашення податкової заборгованості, у тому числі: </t>
  </si>
  <si>
    <t>034 </t>
  </si>
  <si>
    <t>погашення реструктуризованих та відстрочених сум, що підлягають сплаті у поточному році до бюджету </t>
  </si>
  <si>
    <t>034/1 </t>
  </si>
  <si>
    <t>до державних цільових фондів </t>
  </si>
  <si>
    <t>034/2 </t>
  </si>
  <si>
    <t>неустойки (штрафи, пені) </t>
  </si>
  <si>
    <t>034/3 </t>
  </si>
  <si>
    <t>035 </t>
  </si>
  <si>
    <t>Інші обов'язкові платежі, у тому числі: </t>
  </si>
  <si>
    <t>036 </t>
  </si>
  <si>
    <t>036/1 </t>
  </si>
  <si>
    <t>036/2 </t>
  </si>
  <si>
    <t>комунальні послуги ( тепло, електроенергія,вода)</t>
  </si>
  <si>
    <t>ЗВІТ ПРО ВИКОНАННЯ ФІНАНСОВОГО ПЛАНУ ПІДПРИЄМСТВА</t>
  </si>
  <si>
    <t>План</t>
  </si>
  <si>
    <t>Факт</t>
  </si>
  <si>
    <t>Відхілення (+;-)</t>
  </si>
  <si>
    <t>Виконання(%)</t>
  </si>
  <si>
    <t>Усього витрат </t>
  </si>
  <si>
    <t>033</t>
  </si>
  <si>
    <t>ІV. Джерела формування та надходження коштів</t>
  </si>
  <si>
    <t>Показники</t>
  </si>
  <si>
    <t>Код
рядка</t>
  </si>
  <si>
    <t>Виконання
 (%)</t>
  </si>
  <si>
    <t>Чистий прибуток</t>
  </si>
  <si>
    <t>037</t>
  </si>
  <si>
    <t>Нерозподілений прибуток минулих періодів</t>
  </si>
  <si>
    <t>038</t>
  </si>
  <si>
    <t>Амортизаційні відрахування</t>
  </si>
  <si>
    <t>039</t>
  </si>
  <si>
    <t>Довгострокові кредити банків</t>
  </si>
  <si>
    <t>040</t>
  </si>
  <si>
    <t>Короткострокові кредити банків</t>
  </si>
  <si>
    <t>041</t>
  </si>
  <si>
    <t>042</t>
  </si>
  <si>
    <t>Інші джерела(розшифрувати)</t>
  </si>
  <si>
    <t>043</t>
  </si>
  <si>
    <t>V. Капітальні інвестиції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</si>
  <si>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</si>
  <si>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</si>
  <si>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активів</t>
  </si>
  <si>
    <t>Модернізація модіфікація(добудова,
дообладнання,реконструкція) основних засобів</t>
  </si>
  <si>
    <t>044</t>
  </si>
  <si>
    <t>045</t>
  </si>
  <si>
    <t>046</t>
  </si>
  <si>
    <t>047</t>
  </si>
  <si>
    <t>VI. Дані про персонал та витрати на оплату праці</t>
  </si>
  <si>
    <t>048</t>
  </si>
  <si>
    <t>директор</t>
  </si>
  <si>
    <t>048/1</t>
  </si>
  <si>
    <t>адміністративно -управлінський персонал</t>
  </si>
  <si>
    <t>048/2</t>
  </si>
  <si>
    <t>працівники</t>
  </si>
  <si>
    <t>048/3</t>
  </si>
  <si>
    <t>Витрати на оплату праці( розшифрувати)</t>
  </si>
  <si>
    <t>049</t>
  </si>
  <si>
    <t>в т.ч. по окладам</t>
  </si>
  <si>
    <t>Середньомісячні витрати на оплату
 праці одного працівника усього, в тому числі:</t>
  </si>
  <si>
    <t>050</t>
  </si>
  <si>
    <t>050/1</t>
  </si>
  <si>
    <t>050/2</t>
  </si>
  <si>
    <t>050/3</t>
  </si>
  <si>
    <t>ресурсні платежі ( податок на землю)</t>
  </si>
  <si>
    <t xml:space="preserve">місцеві податки та збори  </t>
  </si>
  <si>
    <t>індексація</t>
  </si>
  <si>
    <t>від оренди нерухомого майна</t>
  </si>
  <si>
    <t>Собівартість реалізованої продукції (товарів, робіт та послуг) (книги, журнали) </t>
  </si>
  <si>
    <t>Витрати на збут ( витрати на рекламу) </t>
  </si>
  <si>
    <t>Адміністративні витрати, усього, у т. ч.: </t>
  </si>
  <si>
    <t>Інші операційні витрати  в т.ч.</t>
  </si>
  <si>
    <t>Цільові фінансування і цільові надходження (державний, обласний бюджети)</t>
  </si>
  <si>
    <t>на суму амортизації по основних засобах,придбаних за капітальні трансфери( бюджетне фінансування)</t>
  </si>
  <si>
    <t xml:space="preserve"> від списання кредиторської заборгованості, строк позивної давності минув</t>
  </si>
  <si>
    <t>витрати на періодичні видання, земельний податок,послуги з ремонту офісного обладнання, юридичні, консультаційні, банківські, нарахування ПДВ по пільгових операціях, безоплатно надані послуги,представницькі витрати,тощо</t>
  </si>
  <si>
    <t>інші адміністративні витрати, в т.ч.</t>
  </si>
  <si>
    <t xml:space="preserve"> - витрати на оплату праці </t>
  </si>
  <si>
    <t>нарахування на заробітну плату</t>
  </si>
  <si>
    <t>зовнішні сумісники,за цівільно-правовими договорами</t>
  </si>
  <si>
    <t>надбавки, доплати</t>
  </si>
  <si>
    <t>Інші операційні доходи  у тому числі :</t>
  </si>
  <si>
    <t>амортизація</t>
  </si>
  <si>
    <t>винагорода за договорами ЦПХ</t>
  </si>
  <si>
    <t>матеріальна допомога до відпустки</t>
  </si>
  <si>
    <t>лікарняні  5 днів</t>
  </si>
  <si>
    <t>матеріальні витрати( канцтовари. МШП,господарчі товари)</t>
  </si>
  <si>
    <t>поверка лабораторного обладнання</t>
  </si>
  <si>
    <t>штатні працівники</t>
  </si>
  <si>
    <t>в т.ч. штатні працівники</t>
  </si>
  <si>
    <t>1</t>
  </si>
  <si>
    <t>2</t>
  </si>
  <si>
    <t>3</t>
  </si>
  <si>
    <t>4</t>
  </si>
  <si>
    <r>
      <rPr>
        <b/>
        <sz val="13.5"/>
        <rFont val="Times New Roman"/>
        <family val="1"/>
      </rPr>
      <t>Середня кількість працівників</t>
    </r>
    <r>
      <rPr>
        <sz val="13.5"/>
        <rFont val="Times New Roman"/>
        <family val="1"/>
      </rPr>
      <t xml:space="preserve">
( штатних працівників, зовнішніх сумісників та працівників, що працюють за цивільно -правовими договорами), </t>
    </r>
    <r>
      <rPr>
        <b/>
        <sz val="13.5"/>
        <rFont val="Times New Roman"/>
        <family val="1"/>
      </rPr>
      <t>у тому числі:</t>
    </r>
  </si>
  <si>
    <r>
      <t xml:space="preserve">Інші непрямі податки </t>
    </r>
    <r>
      <rPr>
        <i/>
        <sz val="13.5"/>
        <rFont val="Times New Roman"/>
        <family val="1"/>
      </rPr>
      <t>(розшифрувати) </t>
    </r>
  </si>
  <si>
    <r>
      <t xml:space="preserve">Інші вирахування з доходу </t>
    </r>
    <r>
      <rPr>
        <i/>
        <sz val="13.5"/>
        <rFont val="Times New Roman"/>
        <family val="1"/>
      </rPr>
      <t>(розшифрувати) </t>
    </r>
  </si>
  <si>
    <r>
      <t>Чистий дохід (виручка) від реалізації продукції (товарів, робіт, послуг)(</t>
    </r>
    <r>
      <rPr>
        <b/>
        <i/>
        <sz val="13.5"/>
        <rFont val="Times New Roman"/>
        <family val="1"/>
      </rPr>
      <t xml:space="preserve"> послуги  з навчання, реалізація літератури, послуги з лабораторних досліджень за умовами праці) </t>
    </r>
  </si>
  <si>
    <r>
      <t xml:space="preserve">Дохід від участі в капіталі </t>
    </r>
    <r>
      <rPr>
        <i/>
        <sz val="13.5"/>
        <rFont val="Times New Roman"/>
        <family val="1"/>
      </rPr>
      <t>(розшифрувати) </t>
    </r>
  </si>
  <si>
    <r>
      <t xml:space="preserve">Інші фінансові доходи </t>
    </r>
    <r>
      <rPr>
        <b/>
        <i/>
        <sz val="13.5"/>
        <rFont val="Times New Roman"/>
        <family val="1"/>
      </rPr>
      <t>(</t>
    </r>
    <r>
      <rPr>
        <i/>
        <sz val="13.5"/>
        <rFont val="Times New Roman"/>
        <family val="1"/>
      </rPr>
      <t>відсотки по депозитному вкладу)</t>
    </r>
  </si>
  <si>
    <r>
      <t xml:space="preserve">Інші доходи </t>
    </r>
    <r>
      <rPr>
        <b/>
        <i/>
        <sz val="13.5"/>
        <rFont val="Times New Roman"/>
        <family val="1"/>
      </rPr>
      <t>, в т.ч.:</t>
    </r>
  </si>
  <si>
    <r>
      <t>Сплата поточних податків та обов</t>
    </r>
    <r>
      <rPr>
        <b/>
        <sz val="13.5"/>
        <rFont val="Calibri"/>
        <family val="2"/>
      </rPr>
      <t>'язкових платежів до бюджету, у тому числі:</t>
    </r>
  </si>
  <si>
    <r>
      <t xml:space="preserve">інші податки, у тому числі </t>
    </r>
    <r>
      <rPr>
        <i/>
        <sz val="13.5"/>
        <rFont val="Times New Roman"/>
        <family val="1"/>
      </rPr>
      <t>(війсковий збір,НДФЛ)</t>
    </r>
  </si>
  <si>
    <r>
      <t>Єдиний внесок на загальнообов</t>
    </r>
    <r>
      <rPr>
        <b/>
        <sz val="13.5"/>
        <rFont val="Calibri"/>
        <family val="2"/>
      </rPr>
      <t>'</t>
    </r>
    <r>
      <rPr>
        <b/>
        <sz val="13.5"/>
        <rFont val="Times New Roman"/>
        <family val="1"/>
      </rPr>
      <t>язкове державне соціальне страхування</t>
    </r>
  </si>
  <si>
    <r>
      <t xml:space="preserve">інші платежі </t>
    </r>
    <r>
      <rPr>
        <i/>
        <sz val="13.5"/>
        <rFont val="Times New Roman"/>
        <family val="1"/>
      </rPr>
      <t>(розшифрувати)</t>
    </r>
  </si>
  <si>
    <t>Бюджетне фінансування (поточні трансфери)</t>
  </si>
  <si>
    <t>полипшення основних засобів ( поточний ремонт)</t>
  </si>
  <si>
    <t>Директор підприємства</t>
  </si>
  <si>
    <t>резерв сумнівних боргів</t>
  </si>
  <si>
    <t xml:space="preserve">План
</t>
  </si>
  <si>
    <t>від списання  основних засобів, оприбутковання ТМЦ</t>
  </si>
  <si>
    <t>Інші витрати (погашення заборгованості та штрафних санкцій,переданих при ліквідації КП УККс/г, від списання капітальних інвестицій у вигляді проектної документації) </t>
  </si>
  <si>
    <t>матеріальна допомога нецільова</t>
  </si>
  <si>
    <t>Виконання (%)</t>
  </si>
  <si>
    <t>Р.А. Геворкян</t>
  </si>
  <si>
    <t>резерв на оплату відпусток та премії за 4 кв.2020рік</t>
  </si>
  <si>
    <t>Комунальне підприємство " Запорізький обласний центр охорони праці " 
Запорізької обласної ради
за  2020 року</t>
  </si>
  <si>
    <t>158,4</t>
  </si>
  <si>
    <t>7,1</t>
  </si>
  <si>
    <t>69,0</t>
  </si>
  <si>
    <t xml:space="preserve">премія  </t>
  </si>
  <si>
    <t>резерв на виплату відпустки та премії за 4 кв.2020</t>
  </si>
  <si>
    <t>* виплата премій та відпусток протягом року за рахунок створеного резерву на початок року</t>
  </si>
  <si>
    <t>Інші фонди (Фонд заохочення) 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</si>
</sst>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0"/>
    <numFmt numFmtId="173" formatCode="0.0"/>
    <numFmt numFmtId="174" formatCode="#.00"/>
    <numFmt numFmtId="175" formatCode="#,##0.00&quot;р.&quot;"/>
    <numFmt numFmtId="176" formatCode="#,##0.0"/>
    <numFmt numFmtId="177" formatCode="0.00000"/>
    <numFmt numFmtId="178" formatCode="0.0000"/>
    <numFmt numFmtId="179" formatCode="0.000"/>
    <numFmt numFmtId="180" formatCode="0.000000"/>
    <numFmt numFmtId="181" formatCode="#,##0.0&quot;р.&quot;"/>
    <numFmt numFmtId="182" formatCode="#"/>
  </numFmts>
  <fonts count="51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b/>
      <i/>
      <sz val="13.5"/>
      <name val="Times New Roman"/>
      <family val="1"/>
    </font>
    <font>
      <b/>
      <sz val="13.5"/>
      <name val="Calibri"/>
      <family val="2"/>
    </font>
    <font>
      <b/>
      <sz val="12.5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173" fontId="3" fillId="0" borderId="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173" fontId="1" fillId="0" borderId="12" xfId="0" applyNumberFormat="1" applyFont="1" applyBorder="1" applyAlignment="1">
      <alignment horizontal="center" vertical="top" wrapText="1"/>
    </xf>
    <xf numFmtId="173" fontId="1" fillId="0" borderId="11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/>
    </xf>
    <xf numFmtId="173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SheetLayoutView="100" workbookViewId="0" topLeftCell="A71">
      <selection activeCell="A74" sqref="A74:F74"/>
    </sheetView>
  </sheetViews>
  <sheetFormatPr defaultColWidth="11.57421875" defaultRowHeight="12.75"/>
  <cols>
    <col min="1" max="1" width="57.8515625" style="0" customWidth="1"/>
    <col min="2" max="3" width="11.57421875" style="0" customWidth="1"/>
    <col min="4" max="4" width="14.8515625" style="0" customWidth="1"/>
    <col min="5" max="5" width="13.421875" style="0" customWidth="1"/>
    <col min="6" max="6" width="13.7109375" style="0" customWidth="1"/>
  </cols>
  <sheetData>
    <row r="1" spans="1:6" ht="1.5" customHeight="1">
      <c r="A1" s="1"/>
      <c r="B1" s="1"/>
      <c r="C1" s="1"/>
      <c r="D1" s="1"/>
      <c r="E1" s="1"/>
      <c r="F1" s="1"/>
    </row>
    <row r="2" spans="1:6" ht="17.25" hidden="1">
      <c r="A2" s="1"/>
      <c r="B2" s="1"/>
      <c r="C2" s="1"/>
      <c r="D2" s="1"/>
      <c r="E2" s="1"/>
      <c r="F2" s="1"/>
    </row>
    <row r="3" spans="1:6" ht="23.25" customHeight="1">
      <c r="A3" s="81" t="s">
        <v>109</v>
      </c>
      <c r="B3" s="81"/>
      <c r="C3" s="81"/>
      <c r="D3" s="81"/>
      <c r="E3" s="81"/>
      <c r="F3" s="81"/>
    </row>
    <row r="4" spans="1:6" ht="74.25" customHeight="1">
      <c r="A4" s="81" t="s">
        <v>210</v>
      </c>
      <c r="B4" s="81"/>
      <c r="C4" s="81"/>
      <c r="D4" s="81"/>
      <c r="E4" s="81"/>
      <c r="F4" s="81"/>
    </row>
    <row r="5" spans="1:6" ht="21" customHeight="1">
      <c r="A5" s="82" t="s">
        <v>0</v>
      </c>
      <c r="B5" s="82"/>
      <c r="C5" s="82"/>
      <c r="D5" s="82"/>
      <c r="E5" s="82"/>
      <c r="F5" s="82"/>
    </row>
    <row r="6" spans="1:6" ht="29.25" customHeight="1">
      <c r="A6" s="83" t="s">
        <v>1</v>
      </c>
      <c r="B6" s="83"/>
      <c r="C6" s="83"/>
      <c r="D6" s="83"/>
      <c r="E6" s="83"/>
      <c r="F6" s="83"/>
    </row>
    <row r="7" spans="1:6" ht="16.5" customHeight="1">
      <c r="A7" s="84" t="s">
        <v>2</v>
      </c>
      <c r="B7" s="84" t="s">
        <v>3</v>
      </c>
      <c r="C7" s="84" t="s">
        <v>203</v>
      </c>
      <c r="D7" s="85" t="s">
        <v>111</v>
      </c>
      <c r="E7" s="84" t="s">
        <v>112</v>
      </c>
      <c r="F7" s="87" t="s">
        <v>207</v>
      </c>
    </row>
    <row r="8" spans="1:6" ht="40.5" customHeight="1">
      <c r="A8" s="84"/>
      <c r="B8" s="84"/>
      <c r="C8" s="84"/>
      <c r="D8" s="86"/>
      <c r="E8" s="84"/>
      <c r="F8" s="88"/>
    </row>
    <row r="9" spans="1:6" s="3" customFormat="1" ht="14.25">
      <c r="A9" s="5" t="s">
        <v>4</v>
      </c>
      <c r="B9" s="5" t="s">
        <v>5</v>
      </c>
      <c r="C9" s="5">
        <v>3</v>
      </c>
      <c r="D9" s="5" t="s">
        <v>6</v>
      </c>
      <c r="E9" s="5" t="s">
        <v>7</v>
      </c>
      <c r="F9" s="5" t="s">
        <v>8</v>
      </c>
    </row>
    <row r="10" spans="1:6" ht="18" customHeight="1">
      <c r="A10" s="59" t="s">
        <v>9</v>
      </c>
      <c r="B10" s="7" t="s">
        <v>10</v>
      </c>
      <c r="C10" s="7" t="s">
        <v>10</v>
      </c>
      <c r="D10" s="8"/>
      <c r="E10" s="7" t="s">
        <v>10</v>
      </c>
      <c r="F10" s="7" t="s">
        <v>10</v>
      </c>
    </row>
    <row r="11" spans="1:6" ht="37.5" customHeight="1">
      <c r="A11" s="59" t="s">
        <v>11</v>
      </c>
      <c r="B11" s="9" t="s">
        <v>12</v>
      </c>
      <c r="C11" s="10">
        <v>3740</v>
      </c>
      <c r="D11" s="10">
        <v>4081.2</v>
      </c>
      <c r="E11" s="10">
        <f>D11-C11</f>
        <v>341.1999999999998</v>
      </c>
      <c r="F11" s="29">
        <f>D11/C11*100</f>
        <v>109.1229946524064</v>
      </c>
    </row>
    <row r="12" spans="1:6" ht="18.75" customHeight="1">
      <c r="A12" s="60" t="s">
        <v>13</v>
      </c>
      <c r="B12" s="9" t="s">
        <v>14</v>
      </c>
      <c r="C12" s="15">
        <v>219.6</v>
      </c>
      <c r="D12" s="15">
        <v>315.4</v>
      </c>
      <c r="E12" s="15">
        <f aca="true" t="shared" si="0" ref="E12:E24">D12-C12</f>
        <v>95.79999999999998</v>
      </c>
      <c r="F12" s="15">
        <f>D12/C12*100</f>
        <v>143.6247723132969</v>
      </c>
    </row>
    <row r="13" spans="1:6" ht="18.75" customHeight="1">
      <c r="A13" s="60" t="s">
        <v>189</v>
      </c>
      <c r="B13" s="9" t="s">
        <v>15</v>
      </c>
      <c r="C13" s="15"/>
      <c r="D13" s="15"/>
      <c r="E13" s="15"/>
      <c r="F13" s="15"/>
    </row>
    <row r="14" spans="1:6" ht="16.5" customHeight="1">
      <c r="A14" s="60" t="s">
        <v>190</v>
      </c>
      <c r="B14" s="9" t="s">
        <v>16</v>
      </c>
      <c r="C14" s="15"/>
      <c r="D14" s="15"/>
      <c r="E14" s="15"/>
      <c r="F14" s="15"/>
    </row>
    <row r="15" spans="1:6" ht="72.75" customHeight="1">
      <c r="A15" s="59" t="s">
        <v>191</v>
      </c>
      <c r="B15" s="11" t="s">
        <v>17</v>
      </c>
      <c r="C15" s="10">
        <f>C11-C12-C13-C14</f>
        <v>3520.4</v>
      </c>
      <c r="D15" s="10">
        <f>D11-D12-D13-D14</f>
        <v>3765.7999999999997</v>
      </c>
      <c r="E15" s="10">
        <f t="shared" si="0"/>
        <v>245.39999999999964</v>
      </c>
      <c r="F15" s="29">
        <f>D15/C15*100</f>
        <v>106.9707987728667</v>
      </c>
    </row>
    <row r="16" spans="1:6" ht="20.25" customHeight="1">
      <c r="A16" s="59" t="s">
        <v>175</v>
      </c>
      <c r="B16" s="9" t="s">
        <v>18</v>
      </c>
      <c r="C16" s="12">
        <f>C17+C18</f>
        <v>168</v>
      </c>
      <c r="D16" s="12">
        <f>D17+D18</f>
        <v>133.20000000000002</v>
      </c>
      <c r="E16" s="12">
        <f>E17+E18</f>
        <v>-34.8</v>
      </c>
      <c r="F16" s="15">
        <f>D16/C16*100</f>
        <v>79.28571428571429</v>
      </c>
    </row>
    <row r="17" spans="1:6" ht="22.5" customHeight="1">
      <c r="A17" s="60" t="s">
        <v>161</v>
      </c>
      <c r="B17" s="9"/>
      <c r="C17" s="16">
        <v>160</v>
      </c>
      <c r="D17" s="16">
        <v>126.9</v>
      </c>
      <c r="E17" s="15">
        <f t="shared" si="0"/>
        <v>-33.099999999999994</v>
      </c>
      <c r="F17" s="15">
        <f>D17/C17*100</f>
        <v>79.31250000000001</v>
      </c>
    </row>
    <row r="18" spans="1:6" ht="33" customHeight="1">
      <c r="A18" s="60" t="s">
        <v>168</v>
      </c>
      <c r="B18" s="9"/>
      <c r="C18" s="16">
        <v>8</v>
      </c>
      <c r="D18" s="16">
        <v>6.3</v>
      </c>
      <c r="E18" s="15">
        <f t="shared" si="0"/>
        <v>-1.7000000000000002</v>
      </c>
      <c r="F18" s="15">
        <f>D18/C18*100</f>
        <v>78.75</v>
      </c>
    </row>
    <row r="19" spans="1:6" ht="20.25" customHeight="1">
      <c r="A19" s="60" t="s">
        <v>192</v>
      </c>
      <c r="B19" s="9" t="s">
        <v>19</v>
      </c>
      <c r="C19" s="16"/>
      <c r="D19" s="16"/>
      <c r="E19" s="16"/>
      <c r="F19" s="15"/>
    </row>
    <row r="20" spans="1:6" ht="20.25" customHeight="1">
      <c r="A20" s="60" t="s">
        <v>199</v>
      </c>
      <c r="B20" s="9"/>
      <c r="C20" s="16"/>
      <c r="D20" s="16"/>
      <c r="E20" s="16"/>
      <c r="F20" s="15"/>
    </row>
    <row r="21" spans="1:6" ht="31.5" customHeight="1">
      <c r="A21" s="59" t="s">
        <v>193</v>
      </c>
      <c r="B21" s="18" t="s">
        <v>20</v>
      </c>
      <c r="C21" s="16">
        <v>48</v>
      </c>
      <c r="D21" s="16">
        <v>67.6</v>
      </c>
      <c r="E21" s="16">
        <f t="shared" si="0"/>
        <v>19.599999999999994</v>
      </c>
      <c r="F21" s="15">
        <f>D21/C21*100</f>
        <v>140.83333333333331</v>
      </c>
    </row>
    <row r="22" spans="1:6" ht="25.5" customHeight="1">
      <c r="A22" s="59" t="s">
        <v>194</v>
      </c>
      <c r="B22" s="18" t="s">
        <v>21</v>
      </c>
      <c r="C22" s="16">
        <f>C24+C23</f>
        <v>14.8</v>
      </c>
      <c r="D22" s="16">
        <f>D24+D23</f>
        <v>17</v>
      </c>
      <c r="E22" s="16">
        <f t="shared" si="0"/>
        <v>2.1999999999999993</v>
      </c>
      <c r="F22" s="15">
        <f>D22/C22*100</f>
        <v>114.86486486486487</v>
      </c>
    </row>
    <row r="23" spans="1:6" ht="33.75" customHeight="1">
      <c r="A23" s="60" t="s">
        <v>204</v>
      </c>
      <c r="B23" s="9"/>
      <c r="C23" s="16"/>
      <c r="D23" s="16">
        <v>0.5</v>
      </c>
      <c r="E23" s="16">
        <f t="shared" si="0"/>
        <v>0.5</v>
      </c>
      <c r="F23" s="15"/>
    </row>
    <row r="24" spans="1:6" ht="57" customHeight="1">
      <c r="A24" s="60" t="s">
        <v>167</v>
      </c>
      <c r="B24" s="9"/>
      <c r="C24" s="16">
        <v>14.8</v>
      </c>
      <c r="D24" s="16">
        <v>16.5</v>
      </c>
      <c r="E24" s="16">
        <f t="shared" si="0"/>
        <v>1.6999999999999993</v>
      </c>
      <c r="F24" s="15">
        <f>D24/C24*100</f>
        <v>111.48648648648648</v>
      </c>
    </row>
    <row r="25" spans="1:6" ht="55.5" customHeight="1">
      <c r="A25" s="60" t="s">
        <v>22</v>
      </c>
      <c r="B25" s="9" t="s">
        <v>23</v>
      </c>
      <c r="C25" s="16"/>
      <c r="D25" s="16"/>
      <c r="E25" s="16"/>
      <c r="F25" s="10"/>
    </row>
    <row r="26" spans="1:6" ht="52.5" customHeight="1">
      <c r="A26" s="61" t="s">
        <v>24</v>
      </c>
      <c r="B26" s="20" t="s">
        <v>25</v>
      </c>
      <c r="C26" s="21">
        <f>C15+C16+C21+C22</f>
        <v>3751.2000000000003</v>
      </c>
      <c r="D26" s="21">
        <f>D15+D16+D21+D22+D20</f>
        <v>3983.5999999999995</v>
      </c>
      <c r="E26" s="21">
        <f>D26-C26</f>
        <v>232.39999999999918</v>
      </c>
      <c r="F26" s="21">
        <f>D26/C26*100</f>
        <v>106.19535082107056</v>
      </c>
    </row>
    <row r="27" spans="1:6" ht="18.75" customHeight="1">
      <c r="A27" s="59" t="s">
        <v>26</v>
      </c>
      <c r="B27" s="9" t="s">
        <v>10</v>
      </c>
      <c r="C27" s="13"/>
      <c r="D27" s="13"/>
      <c r="E27" s="10"/>
      <c r="F27" s="10"/>
    </row>
    <row r="28" spans="1:11" ht="41.25" customHeight="1">
      <c r="A28" s="59" t="s">
        <v>162</v>
      </c>
      <c r="B28" s="9" t="s">
        <v>27</v>
      </c>
      <c r="C28" s="12">
        <v>12</v>
      </c>
      <c r="D28" s="12">
        <v>10.6</v>
      </c>
      <c r="E28" s="31">
        <f>D28-C28</f>
        <v>-1.4000000000000004</v>
      </c>
      <c r="F28" s="10">
        <f aca="true" t="shared" si="1" ref="F28:F35">D28/C28*100</f>
        <v>88.33333333333333</v>
      </c>
      <c r="G28" s="4"/>
      <c r="H28" s="4"/>
      <c r="I28" s="4"/>
      <c r="J28" s="4"/>
      <c r="K28" s="4"/>
    </row>
    <row r="29" spans="1:11" ht="32.25" customHeight="1">
      <c r="A29" s="59" t="s">
        <v>164</v>
      </c>
      <c r="B29" s="9" t="s">
        <v>28</v>
      </c>
      <c r="C29" s="12">
        <f>C30+C31+C32+C33+C34</f>
        <v>3515.2000000000003</v>
      </c>
      <c r="D29" s="12">
        <f>D30+D31+D32+D33+D34</f>
        <v>3657.7000000000003</v>
      </c>
      <c r="E29" s="10">
        <f aca="true" t="shared" si="2" ref="E29:E52">D29-C29</f>
        <v>142.5</v>
      </c>
      <c r="F29" s="10">
        <f t="shared" si="1"/>
        <v>104.05382339553937</v>
      </c>
      <c r="G29" s="4"/>
      <c r="H29" s="4"/>
      <c r="I29" s="4"/>
      <c r="J29" s="4"/>
      <c r="K29" s="4"/>
    </row>
    <row r="30" spans="1:6" ht="21" customHeight="1">
      <c r="A30" s="60" t="s">
        <v>171</v>
      </c>
      <c r="B30" s="9" t="s">
        <v>29</v>
      </c>
      <c r="C30" s="16">
        <v>2444</v>
      </c>
      <c r="D30" s="16">
        <v>2359.7</v>
      </c>
      <c r="E30" s="15">
        <f t="shared" si="2"/>
        <v>-84.30000000000018</v>
      </c>
      <c r="F30" s="15">
        <f t="shared" si="1"/>
        <v>96.550736497545</v>
      </c>
    </row>
    <row r="31" spans="1:6" ht="37.5" customHeight="1">
      <c r="A31" s="60" t="s">
        <v>30</v>
      </c>
      <c r="B31" s="9" t="s">
        <v>31</v>
      </c>
      <c r="C31" s="16">
        <v>79.6</v>
      </c>
      <c r="D31" s="16">
        <v>43.3</v>
      </c>
      <c r="E31" s="16">
        <f t="shared" si="2"/>
        <v>-36.3</v>
      </c>
      <c r="F31" s="15">
        <f t="shared" si="1"/>
        <v>54.39698492462311</v>
      </c>
    </row>
    <row r="32" spans="1:6" ht="18.75" customHeight="1">
      <c r="A32" s="60" t="s">
        <v>32</v>
      </c>
      <c r="B32" s="9" t="s">
        <v>33</v>
      </c>
      <c r="C32" s="16">
        <v>14.8</v>
      </c>
      <c r="D32" s="16">
        <v>14.8</v>
      </c>
      <c r="E32" s="16">
        <f t="shared" si="2"/>
        <v>0</v>
      </c>
      <c r="F32" s="15">
        <f t="shared" si="1"/>
        <v>100</v>
      </c>
    </row>
    <row r="33" spans="1:6" ht="18" customHeight="1">
      <c r="A33" s="60" t="s">
        <v>34</v>
      </c>
      <c r="B33" s="9" t="s">
        <v>35</v>
      </c>
      <c r="C33" s="16">
        <v>66.8</v>
      </c>
      <c r="D33" s="16">
        <v>26.9</v>
      </c>
      <c r="E33" s="15">
        <f t="shared" si="2"/>
        <v>-39.9</v>
      </c>
      <c r="F33" s="15">
        <f t="shared" si="1"/>
        <v>40.26946107784431</v>
      </c>
    </row>
    <row r="34" spans="1:6" ht="19.5" customHeight="1">
      <c r="A34" s="60" t="s">
        <v>170</v>
      </c>
      <c r="B34" s="9" t="s">
        <v>36</v>
      </c>
      <c r="C34" s="16">
        <f>C35+C36+C37+C38+C39+C41+C42</f>
        <v>910</v>
      </c>
      <c r="D34" s="16">
        <f>D35+D36+D37+D38+D39+D41+D42</f>
        <v>1213</v>
      </c>
      <c r="E34" s="15">
        <f t="shared" si="2"/>
        <v>303</v>
      </c>
      <c r="F34" s="15">
        <f t="shared" si="1"/>
        <v>133.2967032967033</v>
      </c>
    </row>
    <row r="35" spans="1:6" ht="19.5" customHeight="1">
      <c r="A35" s="60" t="s">
        <v>172</v>
      </c>
      <c r="B35" s="9"/>
      <c r="C35" s="16">
        <v>509.4</v>
      </c>
      <c r="D35" s="16">
        <v>469.5</v>
      </c>
      <c r="E35" s="15">
        <f t="shared" si="2"/>
        <v>-39.89999999999998</v>
      </c>
      <c r="F35" s="15">
        <f t="shared" si="1"/>
        <v>92.16725559481743</v>
      </c>
    </row>
    <row r="36" spans="1:6" ht="39" customHeight="1">
      <c r="A36" s="62" t="s">
        <v>180</v>
      </c>
      <c r="B36" s="9"/>
      <c r="C36" s="16">
        <v>63.4</v>
      </c>
      <c r="D36" s="16">
        <v>72.2</v>
      </c>
      <c r="E36" s="15">
        <f>D36-C36</f>
        <v>8.800000000000004</v>
      </c>
      <c r="F36" s="15">
        <f>D36/C36*100</f>
        <v>113.8801261829653</v>
      </c>
    </row>
    <row r="37" spans="1:6" ht="21" customHeight="1">
      <c r="A37" s="62" t="s">
        <v>108</v>
      </c>
      <c r="B37" s="9"/>
      <c r="C37" s="16">
        <v>153.2</v>
      </c>
      <c r="D37" s="16">
        <v>157.1</v>
      </c>
      <c r="E37" s="15">
        <f t="shared" si="2"/>
        <v>3.9000000000000057</v>
      </c>
      <c r="F37" s="15">
        <f>D37/C37*100</f>
        <v>102.54569190600522</v>
      </c>
    </row>
    <row r="38" spans="1:6" ht="18.75" customHeight="1">
      <c r="A38" s="62" t="s">
        <v>181</v>
      </c>
      <c r="B38" s="9"/>
      <c r="C38" s="16">
        <v>24.5</v>
      </c>
      <c r="D38" s="16">
        <v>23.8</v>
      </c>
      <c r="E38" s="15">
        <f t="shared" si="2"/>
        <v>-0.6999999999999993</v>
      </c>
      <c r="F38" s="16">
        <f>D38/C38*100</f>
        <v>97.14285714285714</v>
      </c>
    </row>
    <row r="39" spans="1:6" ht="23.25" customHeight="1">
      <c r="A39" s="63" t="s">
        <v>176</v>
      </c>
      <c r="B39" s="27"/>
      <c r="C39" s="30" t="s">
        <v>213</v>
      </c>
      <c r="D39" s="30" t="s">
        <v>211</v>
      </c>
      <c r="E39" s="15">
        <f t="shared" si="2"/>
        <v>89.4</v>
      </c>
      <c r="F39" s="15">
        <f>D39/C39*100</f>
        <v>229.56521739130434</v>
      </c>
    </row>
    <row r="40" spans="1:6" ht="21" customHeight="1">
      <c r="A40" s="64" t="s">
        <v>184</v>
      </c>
      <c r="B40" s="27" t="s">
        <v>185</v>
      </c>
      <c r="C40" s="30" t="s">
        <v>186</v>
      </c>
      <c r="D40" s="30" t="s">
        <v>187</v>
      </c>
      <c r="E40" s="32">
        <v>5</v>
      </c>
      <c r="F40" s="32">
        <v>6</v>
      </c>
    </row>
    <row r="41" spans="1:6" ht="21.75" customHeight="1">
      <c r="A41" s="64" t="s">
        <v>200</v>
      </c>
      <c r="B41" s="27"/>
      <c r="C41" s="30"/>
      <c r="D41" s="30" t="s">
        <v>212</v>
      </c>
      <c r="E41" s="32"/>
      <c r="F41" s="32"/>
    </row>
    <row r="42" spans="1:6" ht="84.75" customHeight="1">
      <c r="A42" s="69" t="s">
        <v>169</v>
      </c>
      <c r="B42" s="9"/>
      <c r="C42" s="16">
        <v>90.5</v>
      </c>
      <c r="D42" s="67">
        <v>324.9</v>
      </c>
      <c r="E42" s="15">
        <f t="shared" si="2"/>
        <v>234.39999999999998</v>
      </c>
      <c r="F42" s="15">
        <f>D42/C42*100</f>
        <v>359.0055248618784</v>
      </c>
    </row>
    <row r="43" spans="1:6" ht="21" customHeight="1">
      <c r="A43" s="59" t="s">
        <v>163</v>
      </c>
      <c r="B43" s="9" t="s">
        <v>37</v>
      </c>
      <c r="C43" s="17">
        <v>4</v>
      </c>
      <c r="D43" s="17">
        <v>5.8</v>
      </c>
      <c r="E43" s="17">
        <f t="shared" si="2"/>
        <v>1.7999999999999998</v>
      </c>
      <c r="F43" s="15">
        <f>D43/C43*100</f>
        <v>145</v>
      </c>
    </row>
    <row r="44" spans="1:6" ht="20.25" customHeight="1">
      <c r="A44" s="59" t="s">
        <v>165</v>
      </c>
      <c r="B44" s="9" t="s">
        <v>38</v>
      </c>
      <c r="C44" s="17">
        <f>C45</f>
        <v>4</v>
      </c>
      <c r="D44" s="17">
        <f>D45+D46</f>
        <v>11.4</v>
      </c>
      <c r="E44" s="17">
        <f t="shared" si="2"/>
        <v>7.4</v>
      </c>
      <c r="F44" s="15"/>
    </row>
    <row r="45" spans="1:6" ht="16.5" customHeight="1">
      <c r="A45" s="62" t="s">
        <v>202</v>
      </c>
      <c r="B45" s="18"/>
      <c r="C45" s="16">
        <v>4</v>
      </c>
      <c r="D45" s="16">
        <v>11.4</v>
      </c>
      <c r="E45" s="16">
        <f t="shared" si="2"/>
        <v>7.4</v>
      </c>
      <c r="F45" s="15"/>
    </row>
    <row r="46" spans="1:6" ht="38.25" customHeight="1">
      <c r="A46" s="62" t="s">
        <v>209</v>
      </c>
      <c r="B46" s="18"/>
      <c r="C46" s="16"/>
      <c r="D46" s="16"/>
      <c r="E46" s="16">
        <f t="shared" si="2"/>
        <v>0</v>
      </c>
      <c r="F46" s="15"/>
    </row>
    <row r="47" spans="1:6" ht="17.25" customHeight="1">
      <c r="A47" s="59" t="s">
        <v>39</v>
      </c>
      <c r="B47" s="18" t="s">
        <v>40</v>
      </c>
      <c r="C47" s="16"/>
      <c r="D47" s="16"/>
      <c r="E47" s="16"/>
      <c r="F47" s="15"/>
    </row>
    <row r="48" spans="1:6" ht="20.25" customHeight="1">
      <c r="A48" s="60" t="s">
        <v>41</v>
      </c>
      <c r="B48" s="18" t="s">
        <v>42</v>
      </c>
      <c r="C48" s="16"/>
      <c r="D48" s="16"/>
      <c r="E48" s="16"/>
      <c r="F48" s="15"/>
    </row>
    <row r="49" spans="1:6" ht="73.5" customHeight="1">
      <c r="A49" s="60" t="s">
        <v>205</v>
      </c>
      <c r="B49" s="18" t="s">
        <v>43</v>
      </c>
      <c r="C49" s="16">
        <v>95</v>
      </c>
      <c r="D49" s="16">
        <v>66.6</v>
      </c>
      <c r="E49" s="16">
        <f t="shared" si="2"/>
        <v>-28.400000000000006</v>
      </c>
      <c r="F49" s="15"/>
    </row>
    <row r="50" spans="1:6" ht="19.5" customHeight="1">
      <c r="A50" s="60" t="s">
        <v>44</v>
      </c>
      <c r="B50" s="18" t="s">
        <v>45</v>
      </c>
      <c r="C50" s="16">
        <v>21.8</v>
      </c>
      <c r="D50" s="16">
        <v>41.7</v>
      </c>
      <c r="E50" s="16">
        <f t="shared" si="2"/>
        <v>19.900000000000002</v>
      </c>
      <c r="F50" s="15"/>
    </row>
    <row r="51" spans="1:6" ht="16.5" customHeight="1">
      <c r="A51" s="60" t="s">
        <v>46</v>
      </c>
      <c r="B51" s="18" t="s">
        <v>47</v>
      </c>
      <c r="C51" s="16"/>
      <c r="D51" s="16"/>
      <c r="E51" s="16"/>
      <c r="F51" s="15"/>
    </row>
    <row r="52" spans="1:6" ht="35.25" customHeight="1">
      <c r="A52" s="19" t="s">
        <v>114</v>
      </c>
      <c r="B52" s="20" t="s">
        <v>48</v>
      </c>
      <c r="C52" s="22">
        <f>C28+C29+C43++C44+C47+C50+C49</f>
        <v>3652.0000000000005</v>
      </c>
      <c r="D52" s="22">
        <f>D28+D29+D43++D44+D47+D50+D49</f>
        <v>3793.8</v>
      </c>
      <c r="E52" s="21">
        <f t="shared" si="2"/>
        <v>141.79999999999973</v>
      </c>
      <c r="F52" s="21">
        <f>D52/C52*100</f>
        <v>103.8828039430449</v>
      </c>
    </row>
    <row r="53" spans="1:6" ht="18.75" customHeight="1" hidden="1">
      <c r="A53" s="6"/>
      <c r="B53" s="11"/>
      <c r="C53" s="13"/>
      <c r="D53" s="13"/>
      <c r="E53" s="13"/>
      <c r="F53" s="10" t="e">
        <f>D53/C53*100</f>
        <v>#DIV/0!</v>
      </c>
    </row>
    <row r="54" spans="1:6" ht="21" customHeight="1">
      <c r="A54" s="6" t="s">
        <v>49</v>
      </c>
      <c r="B54" s="9" t="s">
        <v>10</v>
      </c>
      <c r="C54" s="12"/>
      <c r="D54" s="12"/>
      <c r="E54" s="12"/>
      <c r="F54" s="10"/>
    </row>
    <row r="55" spans="1:6" ht="18.75" customHeight="1">
      <c r="A55" s="7" t="s">
        <v>50</v>
      </c>
      <c r="B55" s="9" t="s">
        <v>51</v>
      </c>
      <c r="C55" s="12">
        <f>C15-C28</f>
        <v>3508.4</v>
      </c>
      <c r="D55" s="12">
        <f>D15-D28</f>
        <v>3755.2</v>
      </c>
      <c r="E55" s="12">
        <f>D55-C55</f>
        <v>246.79999999999973</v>
      </c>
      <c r="F55" s="10">
        <f aca="true" t="shared" si="3" ref="F55:F60">D55/C55*100</f>
        <v>107.03454566184014</v>
      </c>
    </row>
    <row r="56" spans="1:6" ht="22.5" customHeight="1">
      <c r="A56" s="7" t="s">
        <v>52</v>
      </c>
      <c r="B56" s="9" t="s">
        <v>53</v>
      </c>
      <c r="C56" s="12">
        <f>C55+C16+C20-C29-C43-C44</f>
        <v>153.19999999999982</v>
      </c>
      <c r="D56" s="12">
        <f>D55+D16+D20-D29-D43-D44</f>
        <v>213.49999999999935</v>
      </c>
      <c r="E56" s="12">
        <f>E55+E16-E29-E43-E44</f>
        <v>60.29999999999972</v>
      </c>
      <c r="F56" s="10">
        <f t="shared" si="3"/>
        <v>139.36031331592665</v>
      </c>
    </row>
    <row r="57" spans="1:6" ht="36" customHeight="1">
      <c r="A57" s="7" t="s">
        <v>54</v>
      </c>
      <c r="B57" s="9" t="s">
        <v>55</v>
      </c>
      <c r="C57" s="12">
        <f>C56+C19+C21+C22-C47-C48-C49</f>
        <v>120.99999999999983</v>
      </c>
      <c r="D57" s="12">
        <f>D56+D19+D21+D22-D47-D48-D49</f>
        <v>231.49999999999935</v>
      </c>
      <c r="E57" s="12">
        <f>D57-C57</f>
        <v>110.49999999999952</v>
      </c>
      <c r="F57" s="10">
        <f t="shared" si="3"/>
        <v>191.3223140495865</v>
      </c>
    </row>
    <row r="58" spans="1:6" ht="12.75" customHeight="1" hidden="1">
      <c r="A58" s="7"/>
      <c r="B58" s="9"/>
      <c r="C58" s="13"/>
      <c r="D58" s="13"/>
      <c r="E58" s="13"/>
      <c r="F58" s="10" t="e">
        <f t="shared" si="3"/>
        <v>#DIV/0!</v>
      </c>
    </row>
    <row r="59" spans="1:6" ht="36" customHeight="1">
      <c r="A59" s="19" t="s">
        <v>56</v>
      </c>
      <c r="B59" s="20" t="s">
        <v>57</v>
      </c>
      <c r="C59" s="22">
        <f>C57+C25-C50+C58</f>
        <v>99.19999999999983</v>
      </c>
      <c r="D59" s="22">
        <f>D57+D25-D50+D58</f>
        <v>189.79999999999933</v>
      </c>
      <c r="E59" s="22">
        <f>D59-C59</f>
        <v>90.5999999999995</v>
      </c>
      <c r="F59" s="21">
        <f t="shared" si="3"/>
        <v>191.33064516128997</v>
      </c>
    </row>
    <row r="60" spans="1:6" ht="18.75" customHeight="1">
      <c r="A60" s="60" t="s">
        <v>58</v>
      </c>
      <c r="B60" s="9" t="s">
        <v>59</v>
      </c>
      <c r="C60" s="17">
        <f>C59</f>
        <v>99.19999999999983</v>
      </c>
      <c r="D60" s="17">
        <f>D59</f>
        <v>189.79999999999933</v>
      </c>
      <c r="E60" s="17">
        <f>E59</f>
        <v>90.5999999999995</v>
      </c>
      <c r="F60" s="10">
        <f t="shared" si="3"/>
        <v>191.33064516128997</v>
      </c>
    </row>
    <row r="61" spans="1:6" ht="18.75" customHeight="1">
      <c r="A61" s="60" t="s">
        <v>60</v>
      </c>
      <c r="B61" s="9" t="s">
        <v>61</v>
      </c>
      <c r="C61" s="13"/>
      <c r="D61" s="13"/>
      <c r="E61" s="12"/>
      <c r="F61" s="12"/>
    </row>
    <row r="62" spans="1:6" ht="51" customHeight="1">
      <c r="A62" s="89" t="s">
        <v>62</v>
      </c>
      <c r="B62" s="89"/>
      <c r="C62" s="89"/>
      <c r="D62" s="89"/>
      <c r="E62" s="89"/>
      <c r="F62" s="89"/>
    </row>
    <row r="63" spans="1:6" ht="32.25" customHeight="1">
      <c r="A63" s="59" t="s">
        <v>63</v>
      </c>
      <c r="B63" s="9" t="s">
        <v>64</v>
      </c>
      <c r="C63" s="100">
        <f>C60*0.15</f>
        <v>14.879999999999974</v>
      </c>
      <c r="D63" s="17">
        <f>D60*0.15</f>
        <v>28.4699999999999</v>
      </c>
      <c r="E63" s="17">
        <f>D63-C63</f>
        <v>13.589999999999925</v>
      </c>
      <c r="F63" s="17">
        <f>D63/C63*100</f>
        <v>191.33064516128997</v>
      </c>
    </row>
    <row r="64" spans="1:6" ht="12.75" customHeight="1" hidden="1">
      <c r="A64" s="59" t="s">
        <v>65</v>
      </c>
      <c r="B64" s="9" t="s">
        <v>10</v>
      </c>
      <c r="C64" s="13"/>
      <c r="D64" s="13"/>
      <c r="E64" s="13">
        <f aca="true" t="shared" si="4" ref="E64:E73">D64-C64</f>
        <v>0</v>
      </c>
      <c r="F64" s="13" t="e">
        <f aca="true" t="shared" si="5" ref="F64:F73">D64/C64*100</f>
        <v>#DIV/0!</v>
      </c>
    </row>
    <row r="65" spans="1:6" ht="12.75" customHeight="1" hidden="1">
      <c r="A65" s="60" t="s">
        <v>66</v>
      </c>
      <c r="B65" s="9" t="s">
        <v>67</v>
      </c>
      <c r="C65" s="13"/>
      <c r="D65" s="13"/>
      <c r="E65" s="13">
        <f t="shared" si="4"/>
        <v>0</v>
      </c>
      <c r="F65" s="13" t="e">
        <f t="shared" si="5"/>
        <v>#DIV/0!</v>
      </c>
    </row>
    <row r="66" spans="1:6" ht="12.75" customHeight="1" hidden="1">
      <c r="A66" s="60" t="s">
        <v>68</v>
      </c>
      <c r="B66" s="9" t="s">
        <v>69</v>
      </c>
      <c r="C66" s="13"/>
      <c r="D66" s="13"/>
      <c r="E66" s="13">
        <f t="shared" si="4"/>
        <v>0</v>
      </c>
      <c r="F66" s="13" t="e">
        <f t="shared" si="5"/>
        <v>#DIV/0!</v>
      </c>
    </row>
    <row r="67" spans="1:6" ht="12.75" customHeight="1" hidden="1">
      <c r="A67" s="60" t="s">
        <v>70</v>
      </c>
      <c r="B67" s="9" t="s">
        <v>71</v>
      </c>
      <c r="C67" s="14"/>
      <c r="D67" s="14"/>
      <c r="E67" s="13">
        <f t="shared" si="4"/>
        <v>0</v>
      </c>
      <c r="F67" s="13" t="e">
        <f t="shared" si="5"/>
        <v>#DIV/0!</v>
      </c>
    </row>
    <row r="68" spans="1:6" ht="51.75" customHeight="1">
      <c r="A68" s="59" t="s">
        <v>72</v>
      </c>
      <c r="B68" s="9" t="s">
        <v>73</v>
      </c>
      <c r="C68" s="13">
        <v>602.9</v>
      </c>
      <c r="D68" s="13">
        <v>365.7</v>
      </c>
      <c r="E68" s="13">
        <f t="shared" si="4"/>
        <v>-237.2</v>
      </c>
      <c r="F68" s="13">
        <f t="shared" si="5"/>
        <v>60.65682534416985</v>
      </c>
    </row>
    <row r="69" spans="1:6" ht="18.75" customHeight="1">
      <c r="A69" s="60" t="s">
        <v>74</v>
      </c>
      <c r="B69" s="9" t="s">
        <v>75</v>
      </c>
      <c r="C69" s="13">
        <v>24.8</v>
      </c>
      <c r="D69" s="13"/>
      <c r="E69" s="13"/>
      <c r="F69" s="13"/>
    </row>
    <row r="70" spans="1:6" ht="18.75" customHeight="1">
      <c r="A70" s="60" t="s">
        <v>76</v>
      </c>
      <c r="B70" s="9" t="s">
        <v>67</v>
      </c>
      <c r="C70" s="13">
        <v>14.9</v>
      </c>
      <c r="D70" s="13"/>
      <c r="E70" s="13"/>
      <c r="F70" s="13"/>
    </row>
    <row r="71" spans="1:6" ht="18.75" customHeight="1">
      <c r="A71" s="60" t="s">
        <v>217</v>
      </c>
      <c r="B71" s="9" t="s">
        <v>71</v>
      </c>
      <c r="C71" s="13">
        <v>76.7</v>
      </c>
      <c r="D71" s="13"/>
      <c r="E71" s="13"/>
      <c r="F71" s="13"/>
    </row>
    <row r="72" spans="1:6" ht="18.75" customHeight="1">
      <c r="A72" s="60" t="s">
        <v>77</v>
      </c>
      <c r="B72" s="9" t="s">
        <v>78</v>
      </c>
      <c r="C72" s="13"/>
      <c r="D72" s="13"/>
      <c r="E72" s="13"/>
      <c r="F72" s="13"/>
    </row>
    <row r="73" spans="1:6" ht="51.75" customHeight="1">
      <c r="A73" s="59" t="s">
        <v>79</v>
      </c>
      <c r="B73" s="9" t="s">
        <v>80</v>
      </c>
      <c r="C73" s="13">
        <v>585.7</v>
      </c>
      <c r="D73" s="66">
        <v>530.8</v>
      </c>
      <c r="E73" s="13">
        <f t="shared" si="4"/>
        <v>-54.90000000000009</v>
      </c>
      <c r="F73" s="13">
        <f t="shared" si="5"/>
        <v>90.6266006487963</v>
      </c>
    </row>
    <row r="74" spans="1:6" ht="46.5" customHeight="1">
      <c r="A74" s="89"/>
      <c r="B74" s="89"/>
      <c r="C74" s="89"/>
      <c r="D74" s="89"/>
      <c r="E74" s="89"/>
      <c r="F74" s="89"/>
    </row>
    <row r="75" spans="1:6" ht="23.25" customHeight="1">
      <c r="A75" s="90" t="s">
        <v>2</v>
      </c>
      <c r="B75" s="90" t="s">
        <v>3</v>
      </c>
      <c r="C75" s="90" t="s">
        <v>110</v>
      </c>
      <c r="D75" s="90" t="s">
        <v>111</v>
      </c>
      <c r="E75" s="91" t="s">
        <v>112</v>
      </c>
      <c r="F75" s="91" t="s">
        <v>113</v>
      </c>
    </row>
    <row r="76" spans="1:6" ht="13.5" customHeight="1">
      <c r="A76" s="90"/>
      <c r="B76" s="90"/>
      <c r="C76" s="90"/>
      <c r="D76" s="90"/>
      <c r="E76" s="91"/>
      <c r="F76" s="91"/>
    </row>
    <row r="77" spans="1:6" ht="21" customHeight="1">
      <c r="A77" s="36">
        <v>1</v>
      </c>
      <c r="B77" s="36">
        <v>2</v>
      </c>
      <c r="C77" s="36">
        <v>3</v>
      </c>
      <c r="D77" s="36">
        <v>4</v>
      </c>
      <c r="E77" s="36">
        <v>5</v>
      </c>
      <c r="F77" s="36">
        <v>6</v>
      </c>
    </row>
    <row r="78" spans="1:6" ht="45.75" customHeight="1">
      <c r="A78" s="65" t="s">
        <v>195</v>
      </c>
      <c r="B78" s="37" t="s">
        <v>115</v>
      </c>
      <c r="C78" s="17">
        <v>750.8</v>
      </c>
      <c r="D78" s="17">
        <f>D79+D81+D85+D87+D86</f>
        <v>812.4699999999999</v>
      </c>
      <c r="E78" s="17">
        <f aca="true" t="shared" si="6" ref="E78:E92">D78-C78</f>
        <v>61.66999999999996</v>
      </c>
      <c r="F78" s="17">
        <f>D78/C78*100</f>
        <v>108.213905167821</v>
      </c>
    </row>
    <row r="79" spans="1:6" ht="18.75" customHeight="1">
      <c r="A79" s="60" t="s">
        <v>81</v>
      </c>
      <c r="B79" s="9" t="s">
        <v>82</v>
      </c>
      <c r="C79" s="16">
        <v>21.8</v>
      </c>
      <c r="D79" s="67">
        <v>40.9</v>
      </c>
      <c r="E79" s="16">
        <f t="shared" si="6"/>
        <v>19.099999999999998</v>
      </c>
      <c r="F79" s="16">
        <v>0</v>
      </c>
    </row>
    <row r="80" spans="1:6" ht="12.75" customHeight="1" hidden="1">
      <c r="A80" s="60" t="s">
        <v>83</v>
      </c>
      <c r="B80" s="9" t="s">
        <v>84</v>
      </c>
      <c r="C80" s="16"/>
      <c r="D80" s="16"/>
      <c r="E80" s="16">
        <f t="shared" si="6"/>
        <v>0</v>
      </c>
      <c r="F80" s="16" t="e">
        <f>D80/C80*100</f>
        <v>#DIV/0!</v>
      </c>
    </row>
    <row r="81" spans="1:6" ht="36" customHeight="1">
      <c r="A81" s="60" t="s">
        <v>85</v>
      </c>
      <c r="B81" s="9" t="s">
        <v>86</v>
      </c>
      <c r="C81" s="16">
        <v>219.6</v>
      </c>
      <c r="D81" s="16">
        <v>261.6</v>
      </c>
      <c r="E81" s="16">
        <f t="shared" si="6"/>
        <v>42.00000000000003</v>
      </c>
      <c r="F81" s="16">
        <f>D81/C81*100</f>
        <v>119.12568306010931</v>
      </c>
    </row>
    <row r="82" spans="1:6" ht="38.25" customHeight="1">
      <c r="A82" s="60" t="s">
        <v>87</v>
      </c>
      <c r="B82" s="9" t="s">
        <v>88</v>
      </c>
      <c r="C82" s="16"/>
      <c r="D82" s="16"/>
      <c r="E82" s="16"/>
      <c r="F82" s="16"/>
    </row>
    <row r="83" spans="1:6" ht="21.75" customHeight="1">
      <c r="A83" s="60" t="s">
        <v>89</v>
      </c>
      <c r="B83" s="9" t="s">
        <v>90</v>
      </c>
      <c r="C83" s="16"/>
      <c r="D83" s="16"/>
      <c r="E83" s="16"/>
      <c r="F83" s="16"/>
    </row>
    <row r="84" spans="1:6" ht="18" customHeight="1">
      <c r="A84" s="71">
        <v>1</v>
      </c>
      <c r="B84" s="72">
        <v>2</v>
      </c>
      <c r="C84" s="73">
        <v>3</v>
      </c>
      <c r="D84" s="73">
        <v>4</v>
      </c>
      <c r="E84" s="73">
        <v>5</v>
      </c>
      <c r="F84" s="73">
        <v>6</v>
      </c>
    </row>
    <row r="85" spans="1:6" ht="20.25" customHeight="1">
      <c r="A85" s="60" t="s">
        <v>158</v>
      </c>
      <c r="B85" s="9" t="s">
        <v>91</v>
      </c>
      <c r="C85" s="16">
        <v>18</v>
      </c>
      <c r="D85" s="16">
        <v>16.2</v>
      </c>
      <c r="E85" s="16">
        <f t="shared" si="6"/>
        <v>-1.8000000000000007</v>
      </c>
      <c r="F85" s="16">
        <f>D85/C85*100</f>
        <v>89.99999999999999</v>
      </c>
    </row>
    <row r="86" spans="1:6" ht="22.5" customHeight="1">
      <c r="A86" s="60" t="s">
        <v>196</v>
      </c>
      <c r="B86" s="9" t="s">
        <v>92</v>
      </c>
      <c r="C86" s="16">
        <v>476.6</v>
      </c>
      <c r="D86" s="16">
        <v>465.3</v>
      </c>
      <c r="E86" s="16">
        <f t="shared" si="6"/>
        <v>-11.300000000000011</v>
      </c>
      <c r="F86" s="16">
        <f>D86/C86*100</f>
        <v>97.62903902643725</v>
      </c>
    </row>
    <row r="87" spans="1:6" ht="36" customHeight="1">
      <c r="A87" s="60" t="s">
        <v>93</v>
      </c>
      <c r="B87" s="9" t="s">
        <v>94</v>
      </c>
      <c r="C87" s="16">
        <f>C63</f>
        <v>14.879999999999974</v>
      </c>
      <c r="D87" s="16">
        <f>D63</f>
        <v>28.4699999999999</v>
      </c>
      <c r="E87" s="16">
        <f t="shared" si="6"/>
        <v>13.589999999999925</v>
      </c>
      <c r="F87" s="16">
        <f>D87/C87*100</f>
        <v>191.33064516128997</v>
      </c>
    </row>
    <row r="88" spans="1:6" ht="33" customHeight="1">
      <c r="A88" s="59" t="s">
        <v>95</v>
      </c>
      <c r="B88" s="11" t="s">
        <v>96</v>
      </c>
      <c r="C88" s="16"/>
      <c r="D88" s="16"/>
      <c r="E88" s="16"/>
      <c r="F88" s="16"/>
    </row>
    <row r="89" spans="1:6" ht="34.5" customHeight="1">
      <c r="A89" s="60" t="s">
        <v>97</v>
      </c>
      <c r="B89" s="9" t="s">
        <v>98</v>
      </c>
      <c r="C89" s="16"/>
      <c r="D89" s="16"/>
      <c r="E89" s="16"/>
      <c r="F89" s="16"/>
    </row>
    <row r="90" spans="1:6" ht="17.25" customHeight="1">
      <c r="A90" s="60" t="s">
        <v>99</v>
      </c>
      <c r="B90" s="9" t="s">
        <v>100</v>
      </c>
      <c r="C90" s="16"/>
      <c r="D90" s="16"/>
      <c r="E90" s="16"/>
      <c r="F90" s="16"/>
    </row>
    <row r="91" spans="1:6" ht="18" customHeight="1">
      <c r="A91" s="60" t="s">
        <v>101</v>
      </c>
      <c r="B91" s="9" t="s">
        <v>102</v>
      </c>
      <c r="C91" s="16"/>
      <c r="D91" s="16"/>
      <c r="E91" s="16"/>
      <c r="F91" s="16"/>
    </row>
    <row r="92" spans="1:6" ht="32.25" customHeight="1">
      <c r="A92" s="59" t="s">
        <v>197</v>
      </c>
      <c r="B92" s="11" t="s">
        <v>103</v>
      </c>
      <c r="C92" s="16">
        <v>509.4</v>
      </c>
      <c r="D92" s="16">
        <v>482.3</v>
      </c>
      <c r="E92" s="16">
        <f t="shared" si="6"/>
        <v>-27.099999999999966</v>
      </c>
      <c r="F92" s="16">
        <f>D92/C92*100</f>
        <v>94.6800157047507</v>
      </c>
    </row>
    <row r="93" spans="1:6" ht="18.75" customHeight="1">
      <c r="A93" s="59" t="s">
        <v>104</v>
      </c>
      <c r="B93" s="11" t="s">
        <v>105</v>
      </c>
      <c r="C93" s="17"/>
      <c r="D93" s="16"/>
      <c r="E93" s="16"/>
      <c r="F93" s="17"/>
    </row>
    <row r="94" spans="1:6" ht="16.5" customHeight="1">
      <c r="A94" s="60" t="s">
        <v>159</v>
      </c>
      <c r="B94" s="9" t="s">
        <v>106</v>
      </c>
      <c r="C94" s="16"/>
      <c r="D94" s="16"/>
      <c r="E94" s="16"/>
      <c r="F94" s="16"/>
    </row>
    <row r="95" spans="1:6" ht="17.25" customHeight="1">
      <c r="A95" s="60" t="s">
        <v>198</v>
      </c>
      <c r="B95" s="9" t="s">
        <v>107</v>
      </c>
      <c r="C95" s="16"/>
      <c r="D95" s="16"/>
      <c r="E95" s="16"/>
      <c r="F95" s="16"/>
    </row>
    <row r="96" spans="1:6" ht="23.25" customHeight="1">
      <c r="A96" s="52" t="s">
        <v>116</v>
      </c>
      <c r="B96" s="23"/>
      <c r="C96" s="24"/>
      <c r="D96" s="24"/>
      <c r="E96" s="25"/>
      <c r="F96" s="25"/>
    </row>
    <row r="97" spans="1:6" ht="39" customHeight="1">
      <c r="A97" s="92" t="s">
        <v>117</v>
      </c>
      <c r="B97" s="93" t="s">
        <v>118</v>
      </c>
      <c r="C97" s="93" t="s">
        <v>110</v>
      </c>
      <c r="D97" s="93" t="s">
        <v>111</v>
      </c>
      <c r="E97" s="93" t="s">
        <v>112</v>
      </c>
      <c r="F97" s="94" t="s">
        <v>119</v>
      </c>
    </row>
    <row r="98" spans="1:6" ht="1.5" customHeight="1">
      <c r="A98" s="92"/>
      <c r="B98" s="93"/>
      <c r="C98" s="93"/>
      <c r="D98" s="93"/>
      <c r="E98" s="93"/>
      <c r="F98" s="95"/>
    </row>
    <row r="99" spans="1:6" ht="15.75" customHeight="1">
      <c r="A99" s="53">
        <v>1</v>
      </c>
      <c r="B99" s="39">
        <v>2</v>
      </c>
      <c r="C99" s="39">
        <v>3</v>
      </c>
      <c r="D99" s="39">
        <v>4</v>
      </c>
      <c r="E99" s="39">
        <v>5</v>
      </c>
      <c r="F99" s="38">
        <v>6</v>
      </c>
    </row>
    <row r="100" spans="1:6" ht="15.75" customHeight="1">
      <c r="A100" s="50" t="s">
        <v>120</v>
      </c>
      <c r="B100" s="40" t="s">
        <v>121</v>
      </c>
      <c r="C100" s="41">
        <f>C60</f>
        <v>99.19999999999983</v>
      </c>
      <c r="D100" s="41">
        <f>D60</f>
        <v>189.79999999999933</v>
      </c>
      <c r="E100" s="41">
        <f>D100-C100</f>
        <v>90.5999999999995</v>
      </c>
      <c r="F100" s="42">
        <f>D100/C100*100</f>
        <v>191.33064516128997</v>
      </c>
    </row>
    <row r="101" spans="1:6" ht="17.25" customHeight="1">
      <c r="A101" s="50" t="s">
        <v>122</v>
      </c>
      <c r="B101" s="40" t="s">
        <v>123</v>
      </c>
      <c r="C101" s="41">
        <v>585.7</v>
      </c>
      <c r="D101" s="41">
        <f>D68</f>
        <v>365.7</v>
      </c>
      <c r="E101" s="41">
        <f>D101-C101</f>
        <v>-220.00000000000006</v>
      </c>
      <c r="F101" s="42">
        <f>D101/C101*100</f>
        <v>62.43810824654259</v>
      </c>
    </row>
    <row r="102" spans="1:6" ht="15.75" customHeight="1">
      <c r="A102" s="50" t="s">
        <v>124</v>
      </c>
      <c r="B102" s="40" t="s">
        <v>125</v>
      </c>
      <c r="C102" s="80" t="str">
        <f>C39</f>
        <v>69,0</v>
      </c>
      <c r="D102" s="41" t="str">
        <f>D39</f>
        <v>158,4</v>
      </c>
      <c r="E102" s="41">
        <f>D102-C102</f>
        <v>89.4</v>
      </c>
      <c r="F102" s="42">
        <f>D102/C102*100</f>
        <v>229.56521739130434</v>
      </c>
    </row>
    <row r="103" spans="1:6" ht="16.5" customHeight="1">
      <c r="A103" s="50" t="s">
        <v>126</v>
      </c>
      <c r="B103" s="40" t="s">
        <v>127</v>
      </c>
      <c r="C103" s="39"/>
      <c r="D103" s="39"/>
      <c r="E103" s="41"/>
      <c r="F103" s="42"/>
    </row>
    <row r="104" spans="1:6" ht="17.25" customHeight="1">
      <c r="A104" s="50" t="s">
        <v>128</v>
      </c>
      <c r="B104" s="40" t="s">
        <v>129</v>
      </c>
      <c r="C104" s="39"/>
      <c r="D104" s="39"/>
      <c r="E104" s="41"/>
      <c r="F104" s="42"/>
    </row>
    <row r="105" spans="1:6" ht="35.25" customHeight="1">
      <c r="A105" s="51" t="s">
        <v>166</v>
      </c>
      <c r="B105" s="40" t="s">
        <v>130</v>
      </c>
      <c r="C105" s="39"/>
      <c r="D105" s="41"/>
      <c r="E105" s="41"/>
      <c r="F105" s="42"/>
    </row>
    <row r="106" spans="1:6" ht="21" customHeight="1">
      <c r="A106" s="50" t="s">
        <v>131</v>
      </c>
      <c r="B106" s="40" t="s">
        <v>132</v>
      </c>
      <c r="C106" s="13"/>
      <c r="D106" s="13"/>
      <c r="E106" s="41"/>
      <c r="F106" s="42"/>
    </row>
    <row r="107" spans="1:6" ht="20.25" customHeight="1">
      <c r="A107" s="52" t="s">
        <v>133</v>
      </c>
      <c r="B107" s="23"/>
      <c r="C107" s="24"/>
      <c r="D107" s="24"/>
      <c r="E107" s="25"/>
      <c r="F107" s="25"/>
    </row>
    <row r="108" spans="1:6" ht="33.75" customHeight="1">
      <c r="A108" s="92" t="s">
        <v>117</v>
      </c>
      <c r="B108" s="93" t="s">
        <v>118</v>
      </c>
      <c r="C108" s="93" t="s">
        <v>110</v>
      </c>
      <c r="D108" s="93" t="s">
        <v>111</v>
      </c>
      <c r="E108" s="93" t="s">
        <v>112</v>
      </c>
      <c r="F108" s="96" t="s">
        <v>119</v>
      </c>
    </row>
    <row r="109" spans="1:6" ht="1.5" customHeight="1" hidden="1">
      <c r="A109" s="92"/>
      <c r="B109" s="93"/>
      <c r="C109" s="93"/>
      <c r="D109" s="93"/>
      <c r="E109" s="93"/>
      <c r="F109" s="97"/>
    </row>
    <row r="110" spans="1:6" ht="17.25" customHeight="1">
      <c r="A110" s="50" t="s">
        <v>134</v>
      </c>
      <c r="B110" s="40" t="s">
        <v>138</v>
      </c>
      <c r="C110" s="13"/>
      <c r="D110" s="13"/>
      <c r="E110" s="16"/>
      <c r="F110" s="16"/>
    </row>
    <row r="111" spans="1:6" ht="18" customHeight="1">
      <c r="A111" s="50" t="s">
        <v>135</v>
      </c>
      <c r="B111" s="40" t="s">
        <v>139</v>
      </c>
      <c r="C111" s="13">
        <v>30</v>
      </c>
      <c r="D111" s="13">
        <v>44.2</v>
      </c>
      <c r="E111" s="16">
        <f>D111-C111</f>
        <v>14.200000000000003</v>
      </c>
      <c r="F111" s="16"/>
    </row>
    <row r="112" spans="1:6" ht="17.25" customHeight="1">
      <c r="A112" s="51" t="s">
        <v>136</v>
      </c>
      <c r="B112" s="40" t="s">
        <v>140</v>
      </c>
      <c r="C112" s="13">
        <v>10</v>
      </c>
      <c r="D112" s="13">
        <v>101.2</v>
      </c>
      <c r="E112" s="16">
        <f>D112-C112</f>
        <v>91.2</v>
      </c>
      <c r="F112" s="16"/>
    </row>
    <row r="113" spans="1:6" ht="40.5" customHeight="1">
      <c r="A113" s="51" t="s">
        <v>137</v>
      </c>
      <c r="B113" s="40" t="s">
        <v>141</v>
      </c>
      <c r="C113" s="18">
        <v>24.8</v>
      </c>
      <c r="D113" s="43"/>
      <c r="E113" s="16">
        <f>D113-C113</f>
        <v>-24.8</v>
      </c>
      <c r="F113" s="44"/>
    </row>
    <row r="114" spans="1:6" ht="21" customHeight="1">
      <c r="A114" s="54" t="s">
        <v>142</v>
      </c>
      <c r="B114" s="45"/>
      <c r="C114" s="46"/>
      <c r="D114" s="46"/>
      <c r="E114" s="46"/>
      <c r="F114" s="47"/>
    </row>
    <row r="115" spans="1:6" ht="33" customHeight="1">
      <c r="A115" s="92" t="s">
        <v>117</v>
      </c>
      <c r="B115" s="93" t="s">
        <v>118</v>
      </c>
      <c r="C115" s="93" t="s">
        <v>110</v>
      </c>
      <c r="D115" s="93" t="s">
        <v>111</v>
      </c>
      <c r="E115" s="93" t="s">
        <v>112</v>
      </c>
      <c r="F115" s="98" t="s">
        <v>119</v>
      </c>
    </row>
    <row r="116" spans="1:6" ht="4.5" customHeight="1">
      <c r="A116" s="92"/>
      <c r="B116" s="93"/>
      <c r="C116" s="93"/>
      <c r="D116" s="93"/>
      <c r="E116" s="93"/>
      <c r="F116" s="99"/>
    </row>
    <row r="117" spans="1:6" ht="17.25" customHeight="1">
      <c r="A117" s="53">
        <v>1</v>
      </c>
      <c r="B117" s="39">
        <v>2</v>
      </c>
      <c r="C117" s="39">
        <v>3</v>
      </c>
      <c r="D117" s="39">
        <v>4</v>
      </c>
      <c r="E117" s="39">
        <v>5</v>
      </c>
      <c r="F117" s="48">
        <v>6</v>
      </c>
    </row>
    <row r="118" spans="1:6" ht="67.5" customHeight="1">
      <c r="A118" s="55" t="s">
        <v>188</v>
      </c>
      <c r="B118" s="49" t="s">
        <v>143</v>
      </c>
      <c r="C118" s="7">
        <v>32</v>
      </c>
      <c r="D118" s="7">
        <v>22</v>
      </c>
      <c r="E118" s="7">
        <f>D118-C118</f>
        <v>-10</v>
      </c>
      <c r="F118" s="33">
        <f>D118/C118*100</f>
        <v>68.75</v>
      </c>
    </row>
    <row r="119" spans="1:6" ht="19.5" customHeight="1">
      <c r="A119" s="55" t="s">
        <v>183</v>
      </c>
      <c r="B119" s="49"/>
      <c r="C119" s="7">
        <v>20</v>
      </c>
      <c r="D119" s="7">
        <v>12</v>
      </c>
      <c r="E119" s="7">
        <f>D119-C119</f>
        <v>-8</v>
      </c>
      <c r="F119" s="33">
        <f>D119/C119*100</f>
        <v>60</v>
      </c>
    </row>
    <row r="120" spans="1:6" ht="17.25" customHeight="1">
      <c r="A120" s="56" t="s">
        <v>144</v>
      </c>
      <c r="B120" s="40" t="s">
        <v>145</v>
      </c>
      <c r="C120" s="7">
        <v>1</v>
      </c>
      <c r="D120" s="7">
        <v>1</v>
      </c>
      <c r="E120" s="7">
        <f aca="true" t="shared" si="7" ref="E120:E139">D120-C120</f>
        <v>0</v>
      </c>
      <c r="F120" s="33">
        <f aca="true" t="shared" si="8" ref="F120:F139">D120/C120*100</f>
        <v>100</v>
      </c>
    </row>
    <row r="121" spans="1:6" s="2" customFormat="1" ht="16.5" customHeight="1">
      <c r="A121" s="56" t="s">
        <v>146</v>
      </c>
      <c r="B121" s="40" t="s">
        <v>147</v>
      </c>
      <c r="C121" s="26">
        <v>3</v>
      </c>
      <c r="D121" s="26">
        <v>3</v>
      </c>
      <c r="E121" s="7">
        <f t="shared" si="7"/>
        <v>0</v>
      </c>
      <c r="F121" s="33">
        <f t="shared" si="8"/>
        <v>100</v>
      </c>
    </row>
    <row r="122" spans="1:6" s="2" customFormat="1" ht="16.5" customHeight="1">
      <c r="A122" s="56" t="s">
        <v>148</v>
      </c>
      <c r="B122" s="40" t="s">
        <v>149</v>
      </c>
      <c r="C122" s="26">
        <v>16</v>
      </c>
      <c r="D122" s="26">
        <v>8</v>
      </c>
      <c r="E122" s="7">
        <f t="shared" si="7"/>
        <v>-8</v>
      </c>
      <c r="F122" s="33">
        <f t="shared" si="8"/>
        <v>50</v>
      </c>
    </row>
    <row r="123" spans="1:6" s="2" customFormat="1" ht="16.5" customHeight="1">
      <c r="A123" s="56" t="s">
        <v>173</v>
      </c>
      <c r="B123" s="40"/>
      <c r="C123" s="26">
        <v>12</v>
      </c>
      <c r="D123" s="26">
        <v>10</v>
      </c>
      <c r="E123" s="7">
        <f t="shared" si="7"/>
        <v>-2</v>
      </c>
      <c r="F123" s="33">
        <f t="shared" si="8"/>
        <v>83.33333333333334</v>
      </c>
    </row>
    <row r="124" spans="1:6" ht="18.75" customHeight="1">
      <c r="A124" s="57" t="s">
        <v>150</v>
      </c>
      <c r="B124" s="40" t="s">
        <v>151</v>
      </c>
      <c r="C124" s="35">
        <f>C125+C126+C127+C128+C129+C133+C132</f>
        <v>2444</v>
      </c>
      <c r="D124" s="35">
        <f>D125+D126+D127+D128+D129+D133+D131+D130+D132</f>
        <v>2359.7</v>
      </c>
      <c r="E124" s="34">
        <f>E125+E126+E127+E128+E129+E133+E134</f>
        <v>81.8000000000001</v>
      </c>
      <c r="F124" s="33">
        <f t="shared" si="8"/>
        <v>96.550736497545</v>
      </c>
    </row>
    <row r="125" spans="1:6" ht="21" customHeight="1">
      <c r="A125" s="56" t="s">
        <v>152</v>
      </c>
      <c r="B125" s="40"/>
      <c r="C125" s="34">
        <v>1345.1</v>
      </c>
      <c r="D125" s="34">
        <v>1092.3</v>
      </c>
      <c r="E125" s="7">
        <f t="shared" si="7"/>
        <v>-252.79999999999995</v>
      </c>
      <c r="F125" s="33">
        <f t="shared" si="8"/>
        <v>81.20585830049811</v>
      </c>
    </row>
    <row r="126" spans="1:6" ht="18" customHeight="1">
      <c r="A126" s="57" t="s">
        <v>174</v>
      </c>
      <c r="B126" s="40"/>
      <c r="C126" s="34">
        <v>253.1</v>
      </c>
      <c r="D126" s="34">
        <v>277.6</v>
      </c>
      <c r="E126" s="7">
        <f t="shared" si="7"/>
        <v>24.50000000000003</v>
      </c>
      <c r="F126" s="33">
        <f t="shared" si="8"/>
        <v>109.67996839193997</v>
      </c>
    </row>
    <row r="127" spans="1:6" ht="16.5" customHeight="1">
      <c r="A127" s="57" t="s">
        <v>214</v>
      </c>
      <c r="B127" s="40"/>
      <c r="C127" s="34">
        <v>319.2</v>
      </c>
      <c r="D127" s="34">
        <v>314.3</v>
      </c>
      <c r="E127" s="7">
        <f t="shared" si="7"/>
        <v>-4.899999999999977</v>
      </c>
      <c r="F127" s="33">
        <f t="shared" si="8"/>
        <v>98.46491228070177</v>
      </c>
    </row>
    <row r="128" spans="1:6" ht="17.25">
      <c r="A128" s="57" t="s">
        <v>160</v>
      </c>
      <c r="B128" s="40"/>
      <c r="C128" s="34">
        <v>20.4</v>
      </c>
      <c r="D128" s="34">
        <v>0</v>
      </c>
      <c r="E128" s="7">
        <f t="shared" si="7"/>
        <v>-20.4</v>
      </c>
      <c r="F128" s="33">
        <v>0</v>
      </c>
    </row>
    <row r="129" spans="1:6" ht="18.75" customHeight="1">
      <c r="A129" s="57" t="s">
        <v>178</v>
      </c>
      <c r="B129" s="40"/>
      <c r="C129" s="34">
        <v>87.8</v>
      </c>
      <c r="D129" s="34">
        <v>58.3</v>
      </c>
      <c r="E129" s="7">
        <f t="shared" si="7"/>
        <v>-29.5</v>
      </c>
      <c r="F129" s="33">
        <f t="shared" si="8"/>
        <v>66.4009111617312</v>
      </c>
    </row>
    <row r="130" spans="1:6" ht="15.75" customHeight="1">
      <c r="A130" s="57" t="s">
        <v>206</v>
      </c>
      <c r="B130" s="40"/>
      <c r="C130" s="34"/>
      <c r="D130" s="34">
        <v>67.8</v>
      </c>
      <c r="E130" s="7">
        <f t="shared" si="7"/>
        <v>67.8</v>
      </c>
      <c r="F130" s="33"/>
    </row>
    <row r="131" spans="1:6" ht="15.75" customHeight="1">
      <c r="A131" s="57" t="s">
        <v>179</v>
      </c>
      <c r="B131" s="40"/>
      <c r="C131" s="34"/>
      <c r="D131" s="34">
        <v>12.9</v>
      </c>
      <c r="E131" s="7">
        <f t="shared" si="7"/>
        <v>12.9</v>
      </c>
      <c r="F131" s="33"/>
    </row>
    <row r="132" spans="1:6" ht="22.5" customHeight="1">
      <c r="A132" s="57" t="s">
        <v>177</v>
      </c>
      <c r="B132" s="40"/>
      <c r="C132" s="35">
        <v>335</v>
      </c>
      <c r="D132" s="34">
        <v>317.5</v>
      </c>
      <c r="E132" s="7"/>
      <c r="F132" s="33"/>
    </row>
    <row r="133" spans="1:6" ht="15.75" customHeight="1">
      <c r="A133" s="57" t="s">
        <v>215</v>
      </c>
      <c r="B133" s="40"/>
      <c r="C133" s="34">
        <v>83.4</v>
      </c>
      <c r="D133" s="35">
        <v>219</v>
      </c>
      <c r="E133" s="7">
        <f t="shared" si="7"/>
        <v>135.6</v>
      </c>
      <c r="F133" s="33">
        <f t="shared" si="8"/>
        <v>262.58992805755395</v>
      </c>
    </row>
    <row r="134" spans="1:6" ht="40.5" customHeight="1">
      <c r="A134" s="68" t="s">
        <v>216</v>
      </c>
      <c r="B134" s="40"/>
      <c r="C134" s="34"/>
      <c r="D134" s="35">
        <v>229.3</v>
      </c>
      <c r="E134" s="7">
        <f t="shared" si="7"/>
        <v>229.3</v>
      </c>
      <c r="F134" s="33"/>
    </row>
    <row r="135" spans="1:6" ht="20.25" customHeight="1">
      <c r="A135" s="74">
        <v>1</v>
      </c>
      <c r="B135" s="75" t="s">
        <v>185</v>
      </c>
      <c r="C135" s="76">
        <v>3</v>
      </c>
      <c r="D135" s="79">
        <v>4</v>
      </c>
      <c r="E135" s="77">
        <v>5</v>
      </c>
      <c r="F135" s="78">
        <v>6</v>
      </c>
    </row>
    <row r="136" spans="1:6" ht="39" customHeight="1">
      <c r="A136" s="58" t="s">
        <v>153</v>
      </c>
      <c r="B136" s="40" t="s">
        <v>154</v>
      </c>
      <c r="C136" s="35">
        <v>8.8</v>
      </c>
      <c r="D136" s="35">
        <v>13.9</v>
      </c>
      <c r="E136" s="33">
        <f t="shared" si="7"/>
        <v>5.1</v>
      </c>
      <c r="F136" s="33">
        <f t="shared" si="8"/>
        <v>157.95454545454544</v>
      </c>
    </row>
    <row r="137" spans="1:6" ht="23.25" customHeight="1">
      <c r="A137" s="56" t="s">
        <v>144</v>
      </c>
      <c r="B137" s="40" t="s">
        <v>155</v>
      </c>
      <c r="C137" s="34">
        <v>16.4</v>
      </c>
      <c r="D137" s="34">
        <v>24.5</v>
      </c>
      <c r="E137" s="7">
        <f t="shared" si="7"/>
        <v>8.100000000000001</v>
      </c>
      <c r="F137" s="33">
        <f t="shared" si="8"/>
        <v>149.39024390243904</v>
      </c>
    </row>
    <row r="138" spans="1:6" ht="22.5" customHeight="1">
      <c r="A138" s="56" t="s">
        <v>146</v>
      </c>
      <c r="B138" s="40" t="s">
        <v>156</v>
      </c>
      <c r="C138" s="35">
        <v>12</v>
      </c>
      <c r="D138" s="34">
        <v>16.9</v>
      </c>
      <c r="E138" s="7">
        <f t="shared" si="7"/>
        <v>4.899999999999999</v>
      </c>
      <c r="F138" s="33">
        <f t="shared" si="8"/>
        <v>140.83333333333331</v>
      </c>
    </row>
    <row r="139" spans="1:6" ht="25.5" customHeight="1">
      <c r="A139" s="56" t="s">
        <v>182</v>
      </c>
      <c r="B139" s="40" t="s">
        <v>157</v>
      </c>
      <c r="C139" s="35">
        <v>8</v>
      </c>
      <c r="D139" s="70">
        <v>11.5</v>
      </c>
      <c r="E139" s="7">
        <f t="shared" si="7"/>
        <v>3.5</v>
      </c>
      <c r="F139" s="33">
        <f t="shared" si="8"/>
        <v>143.75</v>
      </c>
    </row>
    <row r="140" ht="48" customHeight="1"/>
    <row r="141" spans="1:5" ht="17.25">
      <c r="A141" s="28" t="s">
        <v>201</v>
      </c>
      <c r="B141" s="2"/>
      <c r="C141" s="2"/>
      <c r="D141" s="2" t="s">
        <v>208</v>
      </c>
      <c r="E141" s="2"/>
    </row>
  </sheetData>
  <sheetProtection selectLockedCells="1" selectUnlockedCells="1"/>
  <mergeCells count="36">
    <mergeCell ref="A115:A116"/>
    <mergeCell ref="B115:B116"/>
    <mergeCell ref="C115:C116"/>
    <mergeCell ref="D115:D116"/>
    <mergeCell ref="E115:E116"/>
    <mergeCell ref="F115:F116"/>
    <mergeCell ref="A108:A109"/>
    <mergeCell ref="B108:B109"/>
    <mergeCell ref="C108:C109"/>
    <mergeCell ref="D108:D109"/>
    <mergeCell ref="E108:E109"/>
    <mergeCell ref="F108:F109"/>
    <mergeCell ref="A97:A98"/>
    <mergeCell ref="B97:B98"/>
    <mergeCell ref="C97:C98"/>
    <mergeCell ref="D97:D98"/>
    <mergeCell ref="E97:E98"/>
    <mergeCell ref="F97:F98"/>
    <mergeCell ref="A62:F62"/>
    <mergeCell ref="A74:F74"/>
    <mergeCell ref="A75:A76"/>
    <mergeCell ref="B75:B76"/>
    <mergeCell ref="C75:C76"/>
    <mergeCell ref="D75:D76"/>
    <mergeCell ref="E75:E76"/>
    <mergeCell ref="F75:F76"/>
    <mergeCell ref="A3:F3"/>
    <mergeCell ref="A4:F4"/>
    <mergeCell ref="A5:F5"/>
    <mergeCell ref="A6:F6"/>
    <mergeCell ref="A7:A8"/>
    <mergeCell ref="B7:B8"/>
    <mergeCell ref="C7:C8"/>
    <mergeCell ref="D7:D8"/>
    <mergeCell ref="E7:E8"/>
    <mergeCell ref="F7:F8"/>
  </mergeCells>
  <printOptions/>
  <pageMargins left="0.7874015748031497" right="0.7874015748031497" top="0.7874015748031497" bottom="0.3937007874015748" header="0.3937007874015748" footer="0.31496062992125984"/>
  <pageSetup horizontalDpi="600" verticalDpi="600" orientation="portrait" paperSize="9" scale="70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2021-01-27T08:55:02Z</cp:lastPrinted>
  <dcterms:created xsi:type="dcterms:W3CDTF">2016-12-07T13:18:48Z</dcterms:created>
  <dcterms:modified xsi:type="dcterms:W3CDTF">2021-01-27T08:55:45Z</dcterms:modified>
  <cp:category/>
  <cp:version/>
  <cp:contentType/>
  <cp:contentStatus/>
</cp:coreProperties>
</file>